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tabRatio="967" activeTab="10"/>
  </bookViews>
  <sheets>
    <sheet name="Frontesp." sheetId="1" r:id="rId1"/>
    <sheet name="VA" sheetId="2" r:id="rId2"/>
    <sheet name="VB" sheetId="3" r:id="rId3"/>
    <sheet name="VE" sheetId="4" r:id="rId4"/>
    <sheet name="DETT VE" sheetId="5" r:id="rId5"/>
    <sheet name="VF1" sheetId="6" r:id="rId6"/>
    <sheet name="VF2" sheetId="7" r:id="rId7"/>
    <sheet name="VF3" sheetId="8" r:id="rId8"/>
    <sheet name="DETT VF" sheetId="9" r:id="rId9"/>
    <sheet name="VH" sheetId="10" r:id="rId10"/>
    <sheet name="VM" sheetId="11" r:id="rId11"/>
    <sheet name="VJ" sheetId="12" r:id="rId12"/>
    <sheet name="VI" sheetId="13" r:id="rId13"/>
    <sheet name="VN" sheetId="14" r:id="rId14"/>
    <sheet name="VL" sheetId="15" r:id="rId15"/>
    <sheet name="VT" sheetId="16" r:id="rId16"/>
    <sheet name="Rev Charge edilizia" sheetId="17" r:id="rId17"/>
    <sheet name="Margine analitico" sheetId="18" r:id="rId18"/>
    <sheet name="Margine globale" sheetId="19" r:id="rId19"/>
    <sheet name="VC" sheetId="20" r:id="rId20"/>
    <sheet name="Plafond" sheetId="21" r:id="rId21"/>
    <sheet name="Intra" sheetId="22" r:id="rId22"/>
    <sheet name="VX" sheetId="23" r:id="rId23"/>
  </sheets>
  <definedNames>
    <definedName name="_xlnm.Print_Area" localSheetId="4">'DETT VE'!$A$1:$C$22</definedName>
    <definedName name="_xlnm.Print_Area" localSheetId="8">'DETT VF'!$A$1:$C$39</definedName>
    <definedName name="_xlnm.Print_Area" localSheetId="0">'Frontesp.'!$A$1:$G$25</definedName>
    <definedName name="_xlnm.Print_Area" localSheetId="21">'Intra'!$A$3:$B$34</definedName>
    <definedName name="_xlnm.Print_Area" localSheetId="17">'Margine analitico'!$A$1:$J$35</definedName>
    <definedName name="_xlnm.Print_Area" localSheetId="18">'Margine globale'!$A$1:$F$25</definedName>
    <definedName name="_xlnm.Print_Area" localSheetId="20">'Plafond'!$A$2:$B$23</definedName>
    <definedName name="_xlnm.Print_Area" localSheetId="1">'VA'!$A$1:$D$38</definedName>
    <definedName name="_xlnm.Print_Area" localSheetId="19">'VC'!$A$1:$G$33</definedName>
    <definedName name="_xlnm.Print_Area" localSheetId="3">'VE'!$A$1:$D$72</definedName>
    <definedName name="_xlnm.Print_Area" localSheetId="5">'VF1'!$A$1:$E$60</definedName>
    <definedName name="_xlnm.Print_Area" localSheetId="6">'VF2'!$A$1:$E$47</definedName>
    <definedName name="_xlnm.Print_Area" localSheetId="7">'VF3'!$A$1:$G$19</definedName>
    <definedName name="_xlnm.Print_Area" localSheetId="9">'VH'!$A$1:$O$29</definedName>
    <definedName name="_xlnm.Print_Area" localSheetId="12">'VI'!$A$1:$C$14</definedName>
    <definedName name="_xlnm.Print_Area" localSheetId="11">'VJ'!$B$1:$E$56</definedName>
    <definedName name="_xlnm.Print_Area" localSheetId="14">'VL'!$A$1:$D$37</definedName>
    <definedName name="_xlnm.Print_Area" localSheetId="15">'VT'!$A$1:$G$39</definedName>
    <definedName name="_xlnm.Print_Area" localSheetId="22">'VX'!$A$1:$D$17</definedName>
  </definedNames>
  <calcPr fullCalcOnLoad="1"/>
</workbook>
</file>

<file path=xl/comments7.xml><?xml version="1.0" encoding="utf-8"?>
<comments xmlns="http://schemas.openxmlformats.org/spreadsheetml/2006/main">
  <authors>
    <author>marco manferrari</author>
  </authors>
  <commentList>
    <comment ref="C21" authorId="0">
      <text>
        <r>
          <rPr>
            <b/>
            <sz val="10"/>
            <rFont val="Tahoma"/>
            <family val="2"/>
          </rPr>
          <t>Inserire manualmente 100% nel caso la % dovesse essere superiore.</t>
        </r>
        <r>
          <rPr>
            <sz val="10"/>
            <rFont val="Tahoma"/>
            <family val="2"/>
          </rPr>
          <t xml:space="preserve">
</t>
        </r>
      </text>
    </comment>
  </commentList>
</comments>
</file>

<file path=xl/sharedStrings.xml><?xml version="1.0" encoding="utf-8"?>
<sst xmlns="http://schemas.openxmlformats.org/spreadsheetml/2006/main" count="888" uniqueCount="725">
  <si>
    <t>* Indicare l'importo dell'acconto dovuto anche se effettivamente non versato.</t>
  </si>
  <si>
    <t>Acquisti all'interno di oro industriale e di argento puro per i quali l'imposta è dovuta dal cessionario ex art. 17, 5° comma</t>
  </si>
  <si>
    <t>VJ7</t>
  </si>
  <si>
    <t>Acquisti all'interno di oro da investimento per i quali essendo stata esercitata l'opzione per la tassazione da parte del cedente, l'imposta è dovuta dal cessionario ex art. 17, 5° comma</t>
  </si>
  <si>
    <t>VJ8</t>
  </si>
  <si>
    <t>VJ9</t>
  </si>
  <si>
    <t>VJ10</t>
  </si>
  <si>
    <t>Importazioni di rottami ecc. divenuti imponibili a seguito dell'entrata in vigore dell'art. 35 del D.L. 269/2003 e per le quali l'imposta non è versata in dogana ma assolta mediante annotazione nel registro vendite nonché, ai fini della detrazione, nel registro acquisti</t>
  </si>
  <si>
    <t>VJ11</t>
  </si>
  <si>
    <t>DETTAGLIO DEL QUADRO VF DA RIPORTARE NEL QUADRO VJ</t>
  </si>
  <si>
    <r>
      <t>§</t>
    </r>
    <r>
      <rPr>
        <sz val="7"/>
        <rFont val="Times New Roman"/>
        <family val="1"/>
      </rPr>
      <t xml:space="preserve">         </t>
    </r>
    <r>
      <rPr>
        <b/>
        <u val="single"/>
        <sz val="11"/>
        <rFont val="Times New Roman"/>
        <family val="1"/>
      </rPr>
      <t>campo 5</t>
    </r>
    <r>
      <rPr>
        <sz val="11"/>
        <rFont val="Times New Roman"/>
        <family val="1"/>
      </rPr>
      <t xml:space="preserve">, le cessioni di </t>
    </r>
    <r>
      <rPr>
        <b/>
        <sz val="11"/>
        <rFont val="Times New Roman"/>
        <family val="1"/>
      </rPr>
      <t>fabbricati strumentali</t>
    </r>
    <r>
      <rPr>
        <sz val="11"/>
        <rFont val="Times New Roman"/>
        <family val="1"/>
      </rPr>
      <t xml:space="preserve"> effettuate con opzione per l’applicazione dell’IVA;</t>
    </r>
  </si>
  <si>
    <t>Totale acquisti da Vaticano e S.Marino (art. 17, 3°c.)</t>
  </si>
  <si>
    <t>Imponibile</t>
  </si>
  <si>
    <t>Importazioni (ESCLUSI gli acquisti di beni dalla Repubblica di San Marino) risultanti dalle bollette doganali registrate nel periodo</t>
  </si>
  <si>
    <t>Fatture esenti per soggetti in 36-bis</t>
  </si>
  <si>
    <t>Fatture non soggette/escluse</t>
  </si>
  <si>
    <r>
      <t>Ammontare degli acquisti di beni senza pagamento dell'IVA</t>
    </r>
    <r>
      <rPr>
        <sz val="12"/>
        <rFont val="Times New Roman"/>
        <family val="1"/>
      </rPr>
      <t xml:space="preserve"> (integrazione e registrazione delle fatture  ai sensi del 3° comma dell'art. 17). L'imponibile di tali acquisti deve essere compreso anche nel rigo relativo alle autofatture ex art. 17 (la relativa imposta deve essere compresa nel quadro VF). Tale ammontare e la  imposta dovuta devono essere compresi nel rigo VJ1.</t>
    </r>
  </si>
  <si>
    <t>+ Operazioni  non imponibili ex artt. 41, 52 e 58 comma 1 del D.L.331/93</t>
  </si>
  <si>
    <t xml:space="preserve"> Operazioni non imponibili a seguito di dichiarazione d'intento (art. 8 lett. c DPR 633/72)</t>
  </si>
  <si>
    <t>VA1-4</t>
  </si>
  <si>
    <t>Cessioni di beni ammortizzabili (compresi i corrispettivi di vendita dei beni in regime del margine diminuiti del margine ) e passaggi interni</t>
  </si>
  <si>
    <t>VJ15</t>
  </si>
  <si>
    <t xml:space="preserve">Acquisti non soggetti (art. 74 c. 7 e 8 D.P.R 633/72 richiamato dall'art. 42, comma 1 D.L. 331/93) </t>
  </si>
  <si>
    <t>Importazioni effettuate senza pagamento dell'imposta con utilizzo del plafond (art. 2, comma 2, della L. 18/02/97, n. 28 e degli art. 68 lett. a) e 70 del D.P.R. n. 633/72)</t>
  </si>
  <si>
    <t>VJ13</t>
  </si>
  <si>
    <t>Cessioni intra sia dirette che in triangolazione  (art. 41 D.L. 331/93) compresi i prelievi di beni da depositi IVA con spedizione in altro Stato CEE</t>
  </si>
  <si>
    <t>Operazioni esenti relative all'oro da investimento (art.19 comma 3 lettera d)</t>
  </si>
  <si>
    <t>Operazioni esenti di cui all'art.10 n. 27 quinquies</t>
  </si>
  <si>
    <t>Operazioni non soggette di cui all'art. 74 comma 1</t>
  </si>
  <si>
    <t xml:space="preserve">Fatture per l'acquisto (anche in acconto) e prezzo di riscatto di beni ammortizzabili materiali anche acquisiti mediante contratti di leasing, compresi i beni materiali inferiori ad € 516,46 e beni immateriali (esclusi gli oneri pluriennali) </t>
  </si>
  <si>
    <t>MODALITA’ DI COMPILAZIONE PER IL PRESTATORE/CEDENTE</t>
  </si>
  <si>
    <t>MODALITA’ DI COMPILAZIONE PER IL COMMITTENTE/CESSIONARIO</t>
  </si>
  <si>
    <t>quadro VE</t>
  </si>
  <si>
    <r>
      <t xml:space="preserve">Va sottolineato che le </t>
    </r>
    <r>
      <rPr>
        <b/>
        <sz val="11"/>
        <rFont val="Times New Roman"/>
        <family val="1"/>
      </rPr>
      <t>fatture passive</t>
    </r>
    <r>
      <rPr>
        <sz val="11"/>
        <rFont val="Times New Roman"/>
        <family val="1"/>
      </rPr>
      <t xml:space="preserve"> soggette al regime del reverse-charge, integrate da parte del committente/cessionario e registrate sul registro IVA acquisti e sul registro IVA vendite, </t>
    </r>
    <r>
      <rPr>
        <b/>
        <u val="single"/>
        <sz val="11"/>
        <rFont val="Times New Roman"/>
        <family val="1"/>
      </rPr>
      <t>non vanno indicate</t>
    </r>
    <r>
      <rPr>
        <u val="single"/>
        <sz val="11"/>
        <rFont val="Times New Roman"/>
        <family val="1"/>
      </rPr>
      <t xml:space="preserve"> </t>
    </r>
    <r>
      <rPr>
        <b/>
        <u val="single"/>
        <sz val="11"/>
        <rFont val="Times New Roman"/>
        <family val="1"/>
      </rPr>
      <t>nel quadro VE</t>
    </r>
    <r>
      <rPr>
        <sz val="11"/>
        <rFont val="Times New Roman"/>
        <family val="1"/>
      </rPr>
      <t>.</t>
    </r>
  </si>
  <si>
    <r>
      <t xml:space="preserve">Non si tratta infatti di operazioni attive che concorrono a formare il </t>
    </r>
    <r>
      <rPr>
        <b/>
        <sz val="11"/>
        <rFont val="Times New Roman"/>
        <family val="1"/>
      </rPr>
      <t>volume d’affari</t>
    </r>
    <r>
      <rPr>
        <sz val="11"/>
        <rFont val="Times New Roman"/>
        <family val="1"/>
      </rPr>
      <t xml:space="preserve"> del contribuente.</t>
    </r>
  </si>
  <si>
    <t>quadro VF</t>
  </si>
  <si>
    <r>
      <t xml:space="preserve">Le fatture passive soggette al regime del reverse-charge vanno indicate nei righi del </t>
    </r>
    <r>
      <rPr>
        <b/>
        <sz val="11"/>
        <rFont val="Times New Roman"/>
        <family val="1"/>
      </rPr>
      <t>quadro VF</t>
    </r>
    <r>
      <rPr>
        <sz val="11"/>
        <rFont val="Times New Roman"/>
        <family val="1"/>
      </rPr>
      <t xml:space="preserve"> corrispondenti </t>
    </r>
    <r>
      <rPr>
        <b/>
        <sz val="11"/>
        <rFont val="Times New Roman"/>
        <family val="1"/>
      </rPr>
      <t>all’aliquota IVA applicata</t>
    </r>
    <r>
      <rPr>
        <sz val="11"/>
        <rFont val="Times New Roman"/>
        <family val="1"/>
      </rPr>
      <t>.</t>
    </r>
  </si>
  <si>
    <r>
      <t xml:space="preserve">Le stesse concorrono infatti alla formazione del totale acquisti e </t>
    </r>
    <r>
      <rPr>
        <b/>
        <sz val="11"/>
        <rFont val="Times New Roman"/>
        <family val="1"/>
      </rPr>
      <t>dell’IVA a credito</t>
    </r>
    <r>
      <rPr>
        <sz val="11"/>
        <rFont val="Times New Roman"/>
        <family val="1"/>
      </rPr>
      <t xml:space="preserve"> che confluisce nel quadro VL (rigo VL4).</t>
    </r>
  </si>
  <si>
    <t>quadro VJ</t>
  </si>
  <si>
    <t>Le fatture passive soggette al regime del reverse-charge vanno altresì indicate:</t>
  </si>
  <si>
    <t>quadro VL</t>
  </si>
  <si>
    <r>
      <t>§</t>
    </r>
    <r>
      <rPr>
        <sz val="7"/>
        <rFont val="Times New Roman"/>
        <family val="1"/>
      </rPr>
      <t>        </t>
    </r>
    <r>
      <rPr>
        <b/>
        <u val="single"/>
        <sz val="11"/>
        <rFont val="Times New Roman"/>
        <family val="1"/>
      </rPr>
      <t>campo 4</t>
    </r>
    <r>
      <rPr>
        <sz val="11"/>
        <rFont val="Times New Roman"/>
        <family val="1"/>
      </rPr>
      <t xml:space="preserve">, le </t>
    </r>
    <r>
      <rPr>
        <b/>
        <sz val="11"/>
        <rFont val="Times New Roman"/>
        <family val="1"/>
      </rPr>
      <t>prestazioni di servizi</t>
    </r>
    <r>
      <rPr>
        <sz val="11"/>
        <rFont val="Times New Roman"/>
        <family val="1"/>
      </rPr>
      <t xml:space="preserve"> rese nel settore edile da subappaltatori nei confronti dell’appaltatore principale, di altro subappaltatore, ovvero di imprese di costruzione/ristrutturazione di immobili. Restano ovviamente </t>
    </r>
    <r>
      <rPr>
        <b/>
        <sz val="11"/>
        <rFont val="Times New Roman"/>
        <family val="1"/>
      </rPr>
      <t>escluse</t>
    </r>
    <r>
      <rPr>
        <sz val="11"/>
        <rFont val="Times New Roman"/>
        <family val="1"/>
      </rPr>
      <t xml:space="preserve"> le prestazioni effettuate direttamente nei confronti del committente;</t>
    </r>
  </si>
  <si>
    <r>
      <t>§</t>
    </r>
    <r>
      <rPr>
        <sz val="7"/>
        <rFont val="Times New Roman"/>
        <family val="1"/>
      </rPr>
      <t xml:space="preserve">         </t>
    </r>
    <r>
      <rPr>
        <b/>
        <u val="single"/>
        <sz val="11"/>
        <rFont val="Times New Roman"/>
        <family val="1"/>
      </rPr>
      <t>campo 1</t>
    </r>
    <r>
      <rPr>
        <sz val="11"/>
        <rFont val="Times New Roman"/>
        <family val="1"/>
      </rPr>
      <t>, il totale.</t>
    </r>
  </si>
  <si>
    <t xml:space="preserve">ESPORTAZIONI E </t>
  </si>
  <si>
    <t>OPERAZ. INTRA</t>
  </si>
  <si>
    <t>CODICE ATTIVITA' PREVALENTE ATECOFIN 2007</t>
  </si>
  <si>
    <t>Segno +</t>
  </si>
  <si>
    <t xml:space="preserve"> Cessioni effettuate con regime del "reverse charge"</t>
  </si>
  <si>
    <t>di cui prestazioni di servi rese nel settore edile da subappaltatori senza addebito di imposta ai sensi dell'art. 17, comma 6 lettera a)</t>
  </si>
  <si>
    <t>Campania</t>
  </si>
  <si>
    <t>(per cessioni occasionali di beni in regime del margine con contestuale applicazione di altri regimi particolari)</t>
  </si>
  <si>
    <t>PARTE 1 - Determinazione della percentuale di detrazione (Art. 19-bis):</t>
  </si>
  <si>
    <t xml:space="preserve"> T O T A L E  (VF24)  </t>
  </si>
  <si>
    <t>Totale acquisti intracomunitari di beni</t>
  </si>
  <si>
    <t>+/- Differenza di quadratura per determinazione plafond utilizzabile (plafond utilizzato no registrato)</t>
  </si>
  <si>
    <t>Regime forfetario per le persone fisiche esercenti attività di impresa, arti e professioni di cui all'art. 1, commi da 54 a 89, della Legge n. 190/2014: deve essere compilato dai contribuenti che a partire dal periodo di imposta successivo a quello cui si riferisce la presente dichiarazione intendono avvalersi del regime forfetario.</t>
  </si>
  <si>
    <t>QUADRO VB</t>
  </si>
  <si>
    <t>Il quadro è riservato ai soggetti che intendono avvalersi di quanto previsto dall'art. 2, comma 36-vicies ter del D.l. n. 138/2011. In particolare nei righi da VB1 a VB7 vanno indicati gli estremi identificativi dei rapporti con gli operatori finanziari di cui all'art. 7, sesto comma, del D.P.R. 605/1973 (ad esempio Banche, Poste italiane etc.) in essere nel periodo di imposta oggetto della presente dichiarazione.</t>
  </si>
  <si>
    <t>VB1</t>
  </si>
  <si>
    <t>Codice di identificazione Stato Estero</t>
  </si>
  <si>
    <t>Tipo di rapporto</t>
  </si>
  <si>
    <t>VB2</t>
  </si>
  <si>
    <t>VB3</t>
  </si>
  <si>
    <t>VB4</t>
  </si>
  <si>
    <t>VB5</t>
  </si>
  <si>
    <t>VB6</t>
  </si>
  <si>
    <t>VB7</t>
  </si>
  <si>
    <r>
      <t xml:space="preserve">Acquisti all’interno, acquisti intracomunitari e importazioni, per i quali, ai sensi dell’art. 19-bis1, o di altre disposizioni, non è ammessa la detrazione dell’imposta. Si precisa che </t>
    </r>
    <r>
      <rPr>
        <b/>
        <sz val="12"/>
        <rFont val="Times New Roman"/>
        <family val="1"/>
      </rPr>
      <t>per gli acquisti per i quali è prevista la detrazione parziale dell’imposta (es.40%) va indicata soltanto la quota di imponibile corrispondente alla parte di imposta non detraibile.</t>
    </r>
    <r>
      <rPr>
        <sz val="12"/>
        <rFont val="Times New Roman"/>
        <family val="1"/>
      </rPr>
      <t xml:space="preserve"> La restante quota di imponibile e di imposta deve essere indicata nei righi da VF1 a VF12.</t>
    </r>
  </si>
  <si>
    <t>Acquisti Intracomunitari di beni (vedere dettaglio VF)</t>
  </si>
  <si>
    <t>Importazioni (vedere dettaglio VF)</t>
  </si>
  <si>
    <t>Acquisti da San Marino di beni(vedere dettaglio VF)</t>
  </si>
  <si>
    <r>
      <t xml:space="preserve">Corrispettivi relativi alle altre operazioni non imponibili (art. 38-quater) il cui margine non concorre alla formazione del plafond + la differenza dei corrispettivi relativi sia alle operazioni imponibili (cod. 10) che alle operazioni non imponibili (cod. 17) = </t>
    </r>
    <r>
      <rPr>
        <b/>
        <sz val="10"/>
        <rFont val="Times New Roman"/>
        <family val="1"/>
      </rPr>
      <t>Differenza tra l'ammontare complessivo dei corrispettivi (somma cod. 10 e 11) e la somma dei righi 14 e 17. Differenza dei corrispettivi da comprendere nel rigo VE32</t>
    </r>
  </si>
  <si>
    <r>
      <t xml:space="preserve">Margini relativi ad operazioni non imponibili (art. 8, 8-bis, 71 e 72) che costituiscono plafond, determinati in via analitica (*)  (da comprendere nel rigo VE30) </t>
    </r>
    <r>
      <rPr>
        <b/>
        <sz val="10"/>
        <rFont val="Times New Roman"/>
        <family val="1"/>
      </rPr>
      <t>Da comprendere nel rigo VE30</t>
    </r>
  </si>
  <si>
    <t>Acquisti di beni, inclusi quelli di oro industriale e argento puro rottami, telefoni cellulari e microprocessori</t>
  </si>
  <si>
    <r>
      <t xml:space="preserve">DICEMBRE risultato da liquidazione </t>
    </r>
    <r>
      <rPr>
        <b/>
        <sz val="12"/>
        <rFont val="Times New Roman"/>
        <family val="1"/>
      </rPr>
      <t>comprensivo dell'acconto versato</t>
    </r>
  </si>
  <si>
    <t>A DEBITO                         (anche se non effettivamente versato)</t>
  </si>
  <si>
    <t>crediti dovranno essere indicati gli importi rideterminati per effetto dei versamenti eseguiti mediante i modelli F24 immatricolazioni IVA UE</t>
  </si>
  <si>
    <t>TRASFERIMENTI ANNI PRECEDENTI RESTITUITI DALLA CONTROLLANTE  A CONTROLLATE NON OPERATIVE</t>
  </si>
  <si>
    <t>VX3</t>
  </si>
  <si>
    <t>ECCEDENZA DI VERSAMENTO</t>
  </si>
  <si>
    <t>QUADRO VC</t>
  </si>
  <si>
    <t>Esportatori e operatori assimilati - Acquisti e importazioni senza applicazione dell'IVA</t>
  </si>
  <si>
    <t>Prospetto annuale delle annotazioni relative alla disponibilità ed utilizzazione mensile dei plafonds</t>
  </si>
  <si>
    <t>PLAFOND</t>
  </si>
  <si>
    <t>all'interno o per acquisti intra</t>
  </si>
  <si>
    <t>all'importazione</t>
  </si>
  <si>
    <t>art. 8, 2° c.</t>
  </si>
  <si>
    <t>art. 8, 2° c. e art. 68 lett. a)</t>
  </si>
  <si>
    <t>DICEMBRE</t>
  </si>
  <si>
    <t>TOTALE (VC13)</t>
  </si>
  <si>
    <t>+ Operazioni imponibili Italia (compresi gli imponibili delle operazioni rientranti nel regime del margine)</t>
  </si>
  <si>
    <t xml:space="preserve">+ Operazioni non imponibili </t>
  </si>
  <si>
    <t>+ Operazioni non imponibili a seguito di dichiarazioni d'intento</t>
  </si>
  <si>
    <t>+ Operazioni esenti</t>
  </si>
  <si>
    <t>+ Corrispettivi - Margine positivo delle operazioni rientranti nel regime del margine</t>
  </si>
  <si>
    <t>- Cessione beni ammortizzabili (anche se rientranti nel regime del margine) e passaggi interni</t>
  </si>
  <si>
    <t>= VOLUME D'AFFARI MENSILE</t>
  </si>
  <si>
    <t>ESPORTAZIONI:</t>
  </si>
  <si>
    <t>CESSIONI INTRACOMUNITARIE :</t>
  </si>
  <si>
    <t>CLIENTE:</t>
  </si>
  <si>
    <t>(Se variati indicare di seguito i dati aggiornati)</t>
  </si>
  <si>
    <t>IVA REGISTRATA</t>
  </si>
  <si>
    <t>DICEMBRE saldo versato</t>
  </si>
  <si>
    <t>TOTALE  PLAFOND  DISPONIBILE    (1)</t>
  </si>
  <si>
    <t>VERIFICARE LA CONDIZIONE DEL 10% AI FINI DELLA SUSSISTENZA DELLO STATUS DI ESPORTATORE ABITUALE</t>
  </si>
  <si>
    <t>(1) Si rammenta che a decorrere dal 14/3/97:</t>
  </si>
  <si>
    <r>
      <t xml:space="preserve">QUADRO VE </t>
    </r>
    <r>
      <rPr>
        <b/>
        <sz val="14"/>
        <rFont val="Times New Roman"/>
        <family val="1"/>
      </rPr>
      <t>(REGISTRI IVA VENDITE)</t>
    </r>
  </si>
  <si>
    <t xml:space="preserve">Riportare gli importi al netto delle variazioni e senza arrotondamenti </t>
  </si>
  <si>
    <t>OPERAZIONI IMPONIBILI AGRICOLE (art. 34 c.1)</t>
  </si>
  <si>
    <t xml:space="preserve">IMPORTI </t>
  </si>
  <si>
    <t>IVA registrata</t>
  </si>
  <si>
    <t xml:space="preserve"> Operazioni al  2% </t>
  </si>
  <si>
    <t xml:space="preserve"> Operazioni al  4% </t>
  </si>
  <si>
    <t xml:space="preserve"> registrate in anni precedenti</t>
  </si>
  <si>
    <t>OPERAZIONI IMPONIBILI COMMERCIALI O PROFESSIONALI</t>
  </si>
  <si>
    <t>IMPONIBILI</t>
  </si>
  <si>
    <t>VE20</t>
  </si>
  <si>
    <t>VE21</t>
  </si>
  <si>
    <t>VE22</t>
  </si>
  <si>
    <t>VE23</t>
  </si>
  <si>
    <t>VE24</t>
  </si>
  <si>
    <t>VE25</t>
  </si>
  <si>
    <t>ALTRE OPERAZIONI</t>
  </si>
  <si>
    <t>VE31</t>
  </si>
  <si>
    <t>VE32</t>
  </si>
  <si>
    <t>VE33</t>
  </si>
  <si>
    <t>VE34</t>
  </si>
  <si>
    <t>VE35</t>
  </si>
  <si>
    <t>VE36</t>
  </si>
  <si>
    <t>VE37</t>
  </si>
  <si>
    <t>VE38</t>
  </si>
  <si>
    <t>VE40</t>
  </si>
  <si>
    <t>DETTAGLIO VE33 OPERAZIONI ESENTI ART.10 DI CUI AI N. DA 1 A 9</t>
  </si>
  <si>
    <t>Rientranti nell'attività propria</t>
  </si>
  <si>
    <t>Non rientranti nell'attività propria o accessorie ad operazioni imponibili</t>
  </si>
  <si>
    <t>QUADRATURA DA REGISTRI</t>
  </si>
  <si>
    <t xml:space="preserve">VOLUME D'AFFARI                                                                                                                  </t>
  </si>
  <si>
    <t>A CREDITO</t>
  </si>
  <si>
    <t>Fatture relative a canoni di leasing, di locazione (compresi gli immobili), di usufrutto e di noleggio per l'utilizzo di beni (che in caso di acquisto sarebbero strumentali) e corrispettivi relativi all'acquisto di beni strumentali non ammortizzabili (es. terreno)</t>
  </si>
  <si>
    <t>TOTALE RETTIFICA (somma algebrica dei righi da 5 a 10, da inserire nel calcolo dell'IVA ammessa in  detrazione</t>
  </si>
  <si>
    <t xml:space="preserve">UTILIZZATO </t>
  </si>
  <si>
    <t>VOLUME D'AFFARI (*)</t>
  </si>
  <si>
    <t>(*) Determinazione del volume d'affari mensile:</t>
  </si>
  <si>
    <t xml:space="preserve">Metodo adottato per la determinazione del plafond:      </t>
  </si>
  <si>
    <t xml:space="preserve"> RENDICONTO DELLE VARIAZIONI MENSILI DEL</t>
  </si>
  <si>
    <t xml:space="preserve"> Cessioni di beni ammortizzabili (anche se rientrati nel regime del margine) e passaggi interni</t>
  </si>
  <si>
    <t>Operazioni fuori campo IVA e/o non soggette</t>
  </si>
  <si>
    <t>Registrazione su registro fatture emesse acquisti INTRA</t>
  </si>
  <si>
    <t>DETTAGLIO RIGHI VE30 E VE32 QUADRO VE</t>
  </si>
  <si>
    <t>DETTAGLIO DEL RIGO VE30:</t>
  </si>
  <si>
    <t>DETTAGLIO DEL RIGO VE32:</t>
  </si>
  <si>
    <t>IVA DETRATTA</t>
  </si>
  <si>
    <t>Acquisti con iva indetraibile</t>
  </si>
  <si>
    <t xml:space="preserve">Importazioni per le quali non è ammessa la detrazione dell'imposta                                                                  </t>
  </si>
  <si>
    <t>2. l'importo risultante dalla rettifica della detrazione relativa ai beni ammortizzabili;</t>
  </si>
  <si>
    <t>IVA ammessa in detrazione:</t>
  </si>
  <si>
    <t>Totale rettifiche (indicare con il segno + o -)</t>
  </si>
  <si>
    <t>Se le operazioni esenti di cui all'art. 10 (rigo VE33) sono occasionali barrare la casella</t>
  </si>
  <si>
    <t>Per i soggetti che svolgono essenzialmente attività esenti:</t>
  </si>
  <si>
    <t>(1)</t>
  </si>
  <si>
    <t>(2)</t>
  </si>
  <si>
    <t>Per i soggetti che hanno effettuato operazioni sia imponibili che esenti:</t>
  </si>
  <si>
    <t>Ripartire il totale delle operazioni esenti di cui al rigo VE33</t>
  </si>
  <si>
    <t>Ammontare delle operazioni esenti di cui ai n. da 1 a 9 dell'art. 10 non rientranti nell'attività propria d'impresa o accessorie ad operazioni imponibili.</t>
  </si>
  <si>
    <t>Coesistenza di più regimi speciali IVA  -  Casi particolari</t>
  </si>
  <si>
    <t>Non tenere conto delle registrazioni relative alle autofatture di cui all'art.17, c.3, DRP 633/72 e di quelle relative agli acquisti intracomunitari. Tenere conto delle fatture differite (es. ad Enti Pubblici)</t>
  </si>
  <si>
    <t>VE39</t>
  </si>
  <si>
    <t>Autofatture art. 17 c.3  (da registrazione autofattura sul registro delle fatture emesse) imponibili</t>
  </si>
  <si>
    <t>Autofatture art. 17 c.3  (da registrazione autofattura sul registro delle fatture emesse) esenti</t>
  </si>
  <si>
    <t>(*) Per gli acquisti per i quali è prevista la detrazione parziale dell'imposta va indicata solo la quota di imponibile corrispondente alla parte di imposta non detraibile.</t>
  </si>
  <si>
    <t>Autofatture art. 17 c.3 e art. 74 c.1 lett.e (già ricompresi nel quadro VF), comprese quelle relative a beni estratti dai depositi IVA art. 50 bis D.L. 331/93</t>
  </si>
  <si>
    <t>Beni ammortizzabili e passaggi interni esenti</t>
  </si>
  <si>
    <t>Operazioni esenti art. 19, c. 3, lett. a-bis)</t>
  </si>
  <si>
    <t>7</t>
  </si>
  <si>
    <t>Acquisti registrati nell'anno ma con detrazione d'imposta differita ad esercizi successivi - Fatturazione differita</t>
  </si>
  <si>
    <t>Differenza dei corrispettivi da riportare al cod. VE32 - dettaglio quadro E - [cod.1- (cod.2+cod.3)]</t>
  </si>
  <si>
    <t>Sommatoria dei margini positivi per vendite effettuate in paesi EXTRA-CEE (non tener conto dei margini negativi)  da comprendere nel  VE30 (*)</t>
  </si>
  <si>
    <t>cod.3= dettaglio del rigo VE 30</t>
  </si>
  <si>
    <t>cod.4= dettaglio del rigo VE 32</t>
  </si>
  <si>
    <t>IVA RELATIVA ALLE OPERAZIONI IMPONIBILI (VE41)</t>
  </si>
  <si>
    <t>Importazioni di oro industriale e di argento puro per le quali l'imposta non è versata in dogana ma assolta mediante annotazione nel registro vendite nonché, ai fini della detrazione, nel registro acquisti</t>
  </si>
  <si>
    <t>RETTIFICA a  debito</t>
  </si>
  <si>
    <t>RETTIFICA a  credito</t>
  </si>
  <si>
    <t>AMMONTARE DEI CREDITI TRASFERITI ALLA CONTROLLANTE</t>
  </si>
  <si>
    <t>AMMONTARE DEI DEBITI TRASFERITI ALLA CONTROLLANTE</t>
  </si>
  <si>
    <t>Sommatoria dei margini positivi lordi per vendite effettuate  in Italia e paesi CEE (non tener conto dei margini negativi) (*)</t>
  </si>
  <si>
    <t xml:space="preserve">Metodo globale di determinazione del margine </t>
  </si>
  <si>
    <t xml:space="preserve">IMPONIBILE </t>
  </si>
  <si>
    <t>cod.10</t>
  </si>
  <si>
    <t xml:space="preserve">Ammontare dei corrispettivi (al lordo dell'IVA) relativi alle operazioni imponibili (cessioni effettuate nei confronti di soggetti residenti e comunitari) suddivisi tra le varie aliquote applicate </t>
  </si>
  <si>
    <t>cod.11</t>
  </si>
  <si>
    <t xml:space="preserve">Corrispettivi relativi a tutte le operazioni non imponibili effettuate, che concorrano o meno alla formazione del Plafond </t>
  </si>
  <si>
    <t>cod.12</t>
  </si>
  <si>
    <t>Ammontare degli acquisti e delle spese di riparazione e accessorie che concorrono alla formazione del margine (effettuati in relazione alle operazioni imponibili indicate al cod. 10) (*)</t>
  </si>
  <si>
    <t>cod.13</t>
  </si>
  <si>
    <t>cod.14</t>
  </si>
  <si>
    <t>di cui:</t>
  </si>
  <si>
    <t>Iva detratta</t>
  </si>
  <si>
    <t>Rettifica beni ammortizzabili art. 19-bis2</t>
  </si>
  <si>
    <t>Iva detraibile</t>
  </si>
  <si>
    <t>Rettifica da pro-rata</t>
  </si>
  <si>
    <t>Quadratura</t>
  </si>
  <si>
    <t>N.B. Il dettaglio dei margini, al netto dell'IVA, come da cod. 16 deve essere  riportato nel quadro VE, suddiviso tra le rispettive aliquote</t>
  </si>
  <si>
    <t>N.B. L'IVA da riportare nel quadro VE, suddivisa tra le rispettive aliquote risulta dal cod.16</t>
  </si>
  <si>
    <t>cod.15</t>
  </si>
  <si>
    <t>Dettaglio dei margini, al netto dell'IVA, da riportare nel quadro VE, suddivisi tra le rispettive aliquote:</t>
  </si>
  <si>
    <t>IVA da riportare nel quadro VE, suddivisa tra le rispettive aliquote:</t>
  </si>
  <si>
    <t>cod.16</t>
  </si>
  <si>
    <t xml:space="preserve">Margini lordi relativi alle operazioni imponibili, suddivisi per aliquota (**)  </t>
  </si>
  <si>
    <t>cod.17</t>
  </si>
  <si>
    <t>cod.18</t>
  </si>
  <si>
    <r>
      <t xml:space="preserve">Tale Quadro è stato istituito al fine di indicare separatamente le cessioni di beni e le prestazioni di servizi </t>
    </r>
    <r>
      <rPr>
        <b/>
        <sz val="10"/>
        <rFont val="Times New Roman"/>
        <family val="1"/>
      </rPr>
      <t>effettuate nei confronti</t>
    </r>
    <r>
      <rPr>
        <sz val="10"/>
        <rFont val="Times New Roman"/>
        <family val="1"/>
      </rPr>
      <t xml:space="preserve"> di </t>
    </r>
    <r>
      <rPr>
        <b/>
        <u val="single"/>
        <sz val="10"/>
        <rFont val="Times New Roman"/>
        <family val="1"/>
      </rPr>
      <t>consumatori finali</t>
    </r>
    <r>
      <rPr>
        <sz val="10"/>
        <rFont val="Times New Roman"/>
        <family val="1"/>
      </rPr>
      <t xml:space="preserve"> e di </t>
    </r>
    <r>
      <rPr>
        <b/>
        <u val="single"/>
        <sz val="10"/>
        <rFont val="Times New Roman"/>
        <family val="1"/>
      </rPr>
      <t>soggetti titolari di partita Iva</t>
    </r>
  </si>
  <si>
    <t>(**) La suddivisione del margine complessivo lordo tra le varie aliquote deve essere effettuata sulla base dei rapporti percentuali tra i corrispettivi parziali, relativi a ciascuna aliquota, e il totale dei corrispettivi. Tali rapporti percentuali devono essere calcolati arrotondando i risultati alla seconda cifra decimale e determinando la percentuale relativa al corrispettivo di maggior ammontare per differenza (sottraendo a 100 la somma delle altre).</t>
  </si>
  <si>
    <t>TOTALE (c+d+e) da riportare nel rigo VE32</t>
  </si>
  <si>
    <t>Nel caso di cessione di beni ammortizzabili prima della scadenza del periodo nel quale devono essere effettuate le rettifiche, questa va operata in unica soluzione per gli anni mancanti al compimento del periodo, considerando la percentuale di detrazione pari al 100% se la cessione è soggetta ad imposta.</t>
  </si>
  <si>
    <t>INTRASTAT</t>
  </si>
  <si>
    <t>TOTALE  ELENCHI   INTRA 1 BIS</t>
  </si>
  <si>
    <t>TOTALE CESSIONI  INTRACOMUNITARIE DI BENI REGISTRATE</t>
  </si>
  <si>
    <t>TOTALE CESSIONI  INTRACOMUNITARIE DI SERVIZI REGISTRATE</t>
  </si>
  <si>
    <t>TOTALE  ELENCHI   INTRA 1 QUATER</t>
  </si>
  <si>
    <t>TOTALE ACQUISTI  INTRACOMUNITARI DI BENI</t>
  </si>
  <si>
    <t>TOTALE  ELENCHI  INTRA 2 BIS</t>
  </si>
  <si>
    <t>TOTALE ACQUISTI  INTRACOMUNITARI DI SERVIZI</t>
  </si>
  <si>
    <t xml:space="preserve">(*) compilare più prospetti nel caso vengano ceduti beni ad aliquota diversa </t>
  </si>
  <si>
    <r>
      <t xml:space="preserve">Ammontare complessivo delle operazioni effettuate da imprese e da altri contribuenti nei confronti dei condomini, escluse le forniture d'acqua, energia elettrica e gas </t>
    </r>
    <r>
      <rPr>
        <b/>
        <sz val="10"/>
        <rFont val="Times New Roman"/>
        <family val="1"/>
      </rPr>
      <t>nonché le operazioni che hanno comportato la percezione di compensi soggetti a ritenute alla fonte</t>
    </r>
    <r>
      <rPr>
        <sz val="10"/>
        <rFont val="Times New Roman"/>
        <family val="1"/>
      </rPr>
      <t xml:space="preserve"> (lettere a) e b) del D.M. 12/11/98 in G.U. n.284 del 4/12/98)</t>
    </r>
  </si>
  <si>
    <r>
      <t>I righi da VA20 a VA26 sono riservati all’indicazione degli estremi identificativi dei rapporti con gli operatori finanziari di cui all’articolo 7, sesto comma, del d.P.R. n. 605 del 1973 (ad esempio banche, società Poste italiane spa, etc.) in essere nel periodo di imposta oggetto della presente dichiarazione. Ai sensi dell’art. 2, comma 36-vicies ter, del decreto legge 13 agosto 2011, n. 138, convertito, con modificazioni, dalla legge 14 settembre 2011, n. 148, per gli esercenti imprese o arti e professioni con ricavi e compensi dichiarati non superiori a 5 milioni di euro, i quali</t>
    </r>
    <r>
      <rPr>
        <b/>
        <sz val="9"/>
        <rFont val="Times New Roman"/>
        <family val="1"/>
      </rPr>
      <t xml:space="preserve"> per tutte le operazioni attive e passive effettuate</t>
    </r>
    <r>
      <rPr>
        <sz val="9"/>
        <rFont val="Times New Roman"/>
        <family val="1"/>
      </rPr>
      <t xml:space="preserve"> nell’esercizio dell’attività utilizzano esclusivamente </t>
    </r>
    <r>
      <rPr>
        <b/>
        <sz val="9"/>
        <rFont val="Times New Roman"/>
        <family val="1"/>
      </rPr>
      <t>strumenti di pagamento diversi dal denaro contante</t>
    </r>
    <r>
      <rPr>
        <sz val="9"/>
        <rFont val="Times New Roman"/>
        <family val="1"/>
      </rPr>
      <t xml:space="preserve"> e nelle dichiarazioni in materia di imposte sui redditi e imposte sul valore aggiunto indicano gli estremi identificativi dei rapporti con gli operatori finanziari di cui all’art. 7, sesto comma, del decreto del Presidente della Repubblica 29 settembre 1973, n. 605, </t>
    </r>
    <r>
      <rPr>
        <b/>
        <sz val="9"/>
        <rFont val="Times New Roman"/>
        <family val="1"/>
      </rPr>
      <t xml:space="preserve">è prevista la riduzione alla metà delle sanzioni amministrative </t>
    </r>
    <r>
      <rPr>
        <sz val="9"/>
        <rFont val="Times New Roman"/>
        <family val="1"/>
      </rPr>
      <t>di cui agli artt. 1, 5 e 6 del decreto legislativo 18 dicembre 1997, n. 471.</t>
    </r>
  </si>
  <si>
    <t>VF24</t>
  </si>
  <si>
    <t>Acquisti al 21%</t>
  </si>
  <si>
    <t>VJ16</t>
  </si>
  <si>
    <t>Importazioni al 21%</t>
  </si>
  <si>
    <t>VJ17</t>
  </si>
  <si>
    <t xml:space="preserve">TOTALE IVA  da riportare al VL1 </t>
  </si>
  <si>
    <t>TOTALE IMPOSTA SULLE OPERAZIONI IMPONIBILI (VE26)</t>
  </si>
  <si>
    <t>Acquisti intracomunitari di servizi</t>
  </si>
  <si>
    <t>TOTALE  ELENCHI   INTRA 2 QUATER</t>
  </si>
  <si>
    <t>In tali ipotesi, comunque, l'imposta suscettibile di recupero da parte del contribuente non può superare l'ammontare dell'imposta dovuta sulla cessione del bene ammortizzabile.</t>
  </si>
  <si>
    <t>Acquisti intracomunitari di servizi  (già ricompresi nel quadro VF)</t>
  </si>
  <si>
    <t>Acquisti intracomunitari di beni (già ricompresi nel quadro VF)</t>
  </si>
  <si>
    <t>Oltre che nell'ipotesi da ultimo descritta, la rettifica può essere eseguita anche se la variazione della percentuale di detrazione non è superiore a 10 punti a condizione che il soggetto passivo adotti lo stesso criterio per almeno cinque anni consecutivi. In quest'ultimo caso tale scelta deve essere comunicata barrando l'apposita casella della dichiarazione annuale.</t>
  </si>
  <si>
    <t>1. La percentuale di detrazione;</t>
  </si>
  <si>
    <t>Il prospetto si compone di 2 parti che consentano di determinare rispettivamente:</t>
  </si>
  <si>
    <t>±</t>
  </si>
  <si>
    <t>IVA AMMESSA IN DETRAZIONE (VF57)</t>
  </si>
  <si>
    <t>VL1</t>
  </si>
  <si>
    <t>VL2</t>
  </si>
  <si>
    <t>VL3</t>
  </si>
  <si>
    <t>VL4</t>
  </si>
  <si>
    <t xml:space="preserve">IMPOSTA DOVUTA </t>
  </si>
  <si>
    <t>IMPOSTA A CREDITO</t>
  </si>
  <si>
    <t>VL8</t>
  </si>
  <si>
    <t>VL9</t>
  </si>
  <si>
    <t>VL10</t>
  </si>
  <si>
    <t>VL20</t>
  </si>
  <si>
    <t>VL21</t>
  </si>
  <si>
    <t>VL22</t>
  </si>
  <si>
    <t>VL23</t>
  </si>
  <si>
    <t>VL24</t>
  </si>
  <si>
    <t>VL25</t>
  </si>
  <si>
    <t>VL26</t>
  </si>
  <si>
    <t>VL27</t>
  </si>
  <si>
    <t>VL29</t>
  </si>
  <si>
    <t>VL30</t>
  </si>
  <si>
    <t>VL31</t>
  </si>
  <si>
    <t>VL32</t>
  </si>
  <si>
    <t>VL33</t>
  </si>
  <si>
    <t>VL34</t>
  </si>
  <si>
    <t>VL35</t>
  </si>
  <si>
    <t>VL36</t>
  </si>
  <si>
    <t>VL37</t>
  </si>
  <si>
    <t>VL38</t>
  </si>
  <si>
    <t>VL39</t>
  </si>
  <si>
    <t>VL40</t>
  </si>
  <si>
    <t>DATI PER QUADRO VL</t>
  </si>
  <si>
    <t>DATI PER QUADRO VT</t>
  </si>
  <si>
    <t>DATI PER QUADRO VX</t>
  </si>
  <si>
    <t>VX4</t>
  </si>
  <si>
    <t>VX5</t>
  </si>
  <si>
    <t>VX6</t>
  </si>
  <si>
    <r>
      <t xml:space="preserve">(dicembre o IV trimestre come da registri contabili, </t>
    </r>
    <r>
      <rPr>
        <u val="single"/>
        <sz val="12"/>
        <rFont val="Times New Roman"/>
        <family val="1"/>
      </rPr>
      <t>senza tenere conto dell'acconto versato</t>
    </r>
    <r>
      <rPr>
        <sz val="12"/>
        <rFont val="Times New Roman"/>
        <family val="1"/>
      </rPr>
      <t>)</t>
    </r>
  </si>
  <si>
    <t xml:space="preserve">RETTIFICHE DA COMPUTARE IN SEDE DI DICHIARAZIONE ANNUALE </t>
  </si>
  <si>
    <t xml:space="preserve">ULTIMA LIQUIDAZIONE </t>
  </si>
  <si>
    <t>SALDO DA DICHIARAZIONE ANNUALE</t>
  </si>
  <si>
    <t>Rimborso</t>
  </si>
  <si>
    <t>DETTAGLIO OPERAZIONI INTRACOMUNITARIE</t>
  </si>
  <si>
    <t>Operazioni non imponibili -triangolazioni interne - (art. 58 comma 1 D.L. 331/93)</t>
  </si>
  <si>
    <t>OPERAZIONI NON SOGGETTE</t>
  </si>
  <si>
    <t>VERSAMENTI IN ECCESSO</t>
  </si>
  <si>
    <t>Conguaglio relativo ai beni acquisiti mediante contratto d'appalto</t>
  </si>
  <si>
    <t>Anno di acquisto</t>
  </si>
  <si>
    <t>Percentuale di detrazione</t>
  </si>
  <si>
    <t>Parte 2 - Rettifica della detrazione per i beni ammortizzabili (art. 19-bis2).</t>
  </si>
  <si>
    <t>FRONTESPIZIO</t>
  </si>
  <si>
    <t>VARIAZIONE DATI CONTRIBUENTE</t>
  </si>
  <si>
    <t>SI</t>
  </si>
  <si>
    <t>NO</t>
  </si>
  <si>
    <t>VARIAZIONE DATI LEGALE RAPPRESENTANTE</t>
  </si>
  <si>
    <t xml:space="preserve">MESE  </t>
  </si>
  <si>
    <t>GENNAIO</t>
  </si>
  <si>
    <t>FEBBRAIO</t>
  </si>
  <si>
    <t>MARZO</t>
  </si>
  <si>
    <t>APRILE</t>
  </si>
  <si>
    <t>MAGGIO</t>
  </si>
  <si>
    <t>GIUGNO</t>
  </si>
  <si>
    <t>LUGLIO</t>
  </si>
  <si>
    <t>AGOSTO</t>
  </si>
  <si>
    <t>SETTEMBRE</t>
  </si>
  <si>
    <t>OTTOBRE</t>
  </si>
  <si>
    <t>NOVEMBRE</t>
  </si>
  <si>
    <t xml:space="preserve">TOTALE </t>
  </si>
  <si>
    <t>QUADRO VA</t>
  </si>
  <si>
    <t xml:space="preserve"> Fatture per l'acquisto di beni destinati alla rivendita o alla produzione di beni e servizi (es. merci, materie prime, semilavorati e materie sussidiarie)</t>
  </si>
  <si>
    <t>Fatture relative ad altri acquisti ed importazioni (per differenza)</t>
  </si>
  <si>
    <r>
      <t xml:space="preserve">Operazioni con la Repubblica di San Marino </t>
    </r>
    <r>
      <rPr>
        <sz val="10"/>
        <rFont val="Times New Roman"/>
        <family val="1"/>
      </rPr>
      <t>(escluse prestazioni di servizi)</t>
    </r>
  </si>
  <si>
    <t>Ammontare delle cessioni di beni ad operatori sanmarinesi</t>
  </si>
  <si>
    <t>TOTALE</t>
  </si>
  <si>
    <t>IMPONIBILE</t>
  </si>
  <si>
    <t>IVA</t>
  </si>
  <si>
    <t>+</t>
  </si>
  <si>
    <t>Acquisto ed importazioni di apparecchiature per il servizio radiomonbile nel caso si sia proceduto a detrarre più del 50% dell'Iva</t>
  </si>
  <si>
    <t>Acquisto ed importazioni di servizi radiomobili nel caso si sia proceduto a detrarre più del 50% dell'Iva</t>
  </si>
  <si>
    <t>Metodo utilizzato per acconto</t>
  </si>
  <si>
    <t>STORICO</t>
  </si>
  <si>
    <t>PREVISIONALE</t>
  </si>
  <si>
    <t>ANALITICO-EFFETTIVO</t>
  </si>
  <si>
    <t>CREDITO COMPENSATO NEL MODELLO F24</t>
  </si>
  <si>
    <t>ECCEDENZA DI CREDITO NON TRASFERIBILE (IVA DI GRUPPO)</t>
  </si>
  <si>
    <t>ECCEDENZA DI CREDITO ANNO PRECEDENTE</t>
  </si>
  <si>
    <t>CREDITI RICEVUTI DA SOCIETA' DI GESTIONE DEL RISPARMIO</t>
  </si>
  <si>
    <t>CREDITI CEDUTI DA SOCIETA' DI GESTIONE DEL RISPARMIO</t>
  </si>
  <si>
    <t>TOTALE DA REGISTRI</t>
  </si>
  <si>
    <t>OPERAZIONI</t>
  </si>
  <si>
    <t>INTERNE</t>
  </si>
  <si>
    <t>INTRACOMUNIT.</t>
  </si>
  <si>
    <t>QUADRO VF</t>
  </si>
  <si>
    <r>
      <t xml:space="preserve">Riportare quanto registrato sui registri acquisti senza arrotondamenti relativamente a: </t>
    </r>
    <r>
      <rPr>
        <b/>
        <sz val="12"/>
        <rFont val="Times New Roman"/>
        <family val="1"/>
      </rPr>
      <t>acquisti interni, operazioni intracomunitarie e importazioni</t>
    </r>
  </si>
  <si>
    <t>DESCRIZIONE</t>
  </si>
  <si>
    <t xml:space="preserve">QUADRO VF </t>
  </si>
  <si>
    <t>VF1</t>
  </si>
  <si>
    <t>Acquisti al  2%</t>
  </si>
  <si>
    <t>VF2</t>
  </si>
  <si>
    <t>Acquisti al  4%</t>
  </si>
  <si>
    <t>VF3</t>
  </si>
  <si>
    <t>Acquisti al 7%</t>
  </si>
  <si>
    <t>VF4</t>
  </si>
  <si>
    <t>Acquisti al 7,5%</t>
  </si>
  <si>
    <t>VF5</t>
  </si>
  <si>
    <t>Acquisti al 8,5%</t>
  </si>
  <si>
    <t>VF6</t>
  </si>
  <si>
    <t>VF7</t>
  </si>
  <si>
    <t>Acquisti al  10%</t>
  </si>
  <si>
    <t>VF8</t>
  </si>
  <si>
    <t>Variazioni ed arrotondamenti</t>
  </si>
  <si>
    <t>VF11</t>
  </si>
  <si>
    <t xml:space="preserve">T O T A L E  </t>
  </si>
  <si>
    <t>VF13</t>
  </si>
  <si>
    <t>VF14</t>
  </si>
  <si>
    <t>VF15</t>
  </si>
  <si>
    <t>VF16</t>
  </si>
  <si>
    <t>Acquisti non soggetti (terremotati)</t>
  </si>
  <si>
    <t>VF17</t>
  </si>
  <si>
    <t>VF18</t>
  </si>
  <si>
    <t>T O T A L E COMPRESE OPERAZIONI NON SOGGETTE</t>
  </si>
  <si>
    <t xml:space="preserve">TOTALE  </t>
  </si>
  <si>
    <t>ALTRI DATI (da compilare solo a richiesta dello Studio)</t>
  </si>
  <si>
    <t>DICHIARAZIONE INTEGRATIVA</t>
  </si>
  <si>
    <t>CORRETTIVA NEI TERMINI</t>
  </si>
  <si>
    <t xml:space="preserve"> Operazioni al  4%</t>
  </si>
  <si>
    <t xml:space="preserve"> Operazioni al 10%</t>
  </si>
  <si>
    <t>Acquisti intracomunitari di beni (escluse le prestazioni di servizio)</t>
  </si>
  <si>
    <t>Acquisti al 10%</t>
  </si>
  <si>
    <t>Acquisti esenti (art. 10 D.P.R. 633/72 richiamato dall'art.42 comma 1 D.L. 331/93)</t>
  </si>
  <si>
    <t>Quadratura Intrastat acquisti</t>
  </si>
  <si>
    <t xml:space="preserve">Importazioni al 4% </t>
  </si>
  <si>
    <t>Importazioni al 9%</t>
  </si>
  <si>
    <t>Importazioni al 10%</t>
  </si>
  <si>
    <t>Importazioni al 16%</t>
  </si>
  <si>
    <t>Importazioni al 19%</t>
  </si>
  <si>
    <t>T O T A L E</t>
  </si>
  <si>
    <t xml:space="preserve">Metodo analitico di determinazione del margine </t>
  </si>
  <si>
    <t>(da utilizzare se non si  opta per il regime normale)</t>
  </si>
  <si>
    <t xml:space="preserve">IMPORTO </t>
  </si>
  <si>
    <t>IMPONIBILE(*)</t>
  </si>
  <si>
    <t>%</t>
  </si>
  <si>
    <t>cod.1</t>
  </si>
  <si>
    <t>cod.2</t>
  </si>
  <si>
    <t>cod.3</t>
  </si>
  <si>
    <t>cod.4</t>
  </si>
  <si>
    <t>CREDITO CHIESTO A RIMBORSO IN ANNI PRECEDENTI COMPUTABILE IN DETRAZIONE A SEGUITO DI DINIEGO DELL'UFFICIO</t>
  </si>
  <si>
    <t>SALDO  debito</t>
  </si>
  <si>
    <t>SALDO  credito</t>
  </si>
  <si>
    <t>QUADRATURA INTRASTAT CESSIONI</t>
  </si>
  <si>
    <t>+ totale esportazioni Repubblica di San Marino</t>
  </si>
  <si>
    <t>-</t>
  </si>
  <si>
    <t>QUADRATURA INTRASTAT ACQUISTI</t>
  </si>
  <si>
    <t xml:space="preserve"> </t>
  </si>
  <si>
    <r>
      <t xml:space="preserve">(operazioni non imponibili che possono concorrere alla formazione del </t>
    </r>
    <r>
      <rPr>
        <b/>
        <i/>
        <sz val="12"/>
        <rFont val="Times New Roman"/>
        <family val="1"/>
      </rPr>
      <t>plafond</t>
    </r>
    <r>
      <rPr>
        <b/>
        <sz val="12"/>
        <rFont val="Times New Roman"/>
        <family val="1"/>
      </rPr>
      <t>)</t>
    </r>
  </si>
  <si>
    <t>Separata indicazione delle operazioni effettuate nei confronti di consumatori finali e soggetti Iva</t>
  </si>
  <si>
    <t>Totale</t>
  </si>
  <si>
    <t>Dettaglio delle operazioni imponibili verso i consumatori finali:</t>
  </si>
  <si>
    <t xml:space="preserve">Altre operazioni non imponibili e depositi fiscali previsti dall'art. 50 bis comma 4 del D.L.331/93  </t>
  </si>
  <si>
    <r>
      <t xml:space="preserve">(operazioni che non concorrono alla formazione del </t>
    </r>
    <r>
      <rPr>
        <b/>
        <i/>
        <sz val="12"/>
        <rFont val="Times New Roman"/>
        <family val="1"/>
      </rPr>
      <t>plafond</t>
    </r>
    <r>
      <rPr>
        <b/>
        <sz val="12"/>
        <rFont val="Times New Roman"/>
        <family val="1"/>
      </rPr>
      <t>)</t>
    </r>
  </si>
  <si>
    <t>Cessioni intracomunitarie di beni</t>
  </si>
  <si>
    <t>Acquisti intracomunitari di beni</t>
  </si>
  <si>
    <t xml:space="preserve">RIMBORSI INFRANNUALI RICHIESTI </t>
  </si>
  <si>
    <t>Operazioni al 22%</t>
  </si>
  <si>
    <t xml:space="preserve"> Operazioni al  8,8%</t>
  </si>
  <si>
    <t xml:space="preserve"> Operazioni al 8,5%</t>
  </si>
  <si>
    <t xml:space="preserve"> Operazioni effettuate nell'anno ma con imposta esigibile in anni successivi (Iva per cassa)</t>
  </si>
  <si>
    <t>Altre operazioni non imponibili (es. cessioni relative a beni in transito o depositati in luoghi soggetti a vigilanza doganale, cessioni a viaggiatori extra comunitari art. 38 quater D.P.R. 633/72, cessioni fuori campo IVA art. 7 con obbligo di fatturazione), comprese le cessioni di beni destinati ad essere introdotti nei depositi IVA (art. 50 bis D.L. 331/93), le cessioni di beni e prestazioni di servizi aventi ad oggetto beni custoditi in detti depositi e i trasferimenti di beni da un deposito Iva a un altro</t>
  </si>
  <si>
    <t>Acquisti al  22%</t>
  </si>
  <si>
    <t>TOTALE  ACQUISTI  E  IMPORTAZIONI   (Somma da VF1 a VF20 meno VF21)                                                                                                            = CD 2</t>
  </si>
  <si>
    <t>DIFFERENZA PER QUADRATURA CON REGISTRI IVA</t>
  </si>
  <si>
    <t>IVA non detraibile relativa agli acquisti e alle importazioni afferente operazioni esenti non rientranti nell'attività propria dell'impresa</t>
  </si>
  <si>
    <r>
      <t xml:space="preserve">IVA non assolta sugli acquisti e le importazioni senza pagamento dell'imposta con utilizzo del plafond </t>
    </r>
    <r>
      <rPr>
        <b/>
        <sz val="12"/>
        <rFont val="Times New Roman"/>
        <family val="1"/>
      </rPr>
      <t>(da compilarsi solo per i soggetti con pro-rata di detraibilità diverso da 100%)</t>
    </r>
  </si>
  <si>
    <t>Operazioni non soggette di cui all'art. 7 (non riportate in VE39)</t>
  </si>
  <si>
    <t>Se effettuate operazioni imponibili occasionali (rigo VF31) riportare l'importo indicato al rigo VF31 colonna 2</t>
  </si>
  <si>
    <t>Se effettuate solo operazioni esenti (rigo VF32) non indicare niente</t>
  </si>
  <si>
    <t>Se presenza contemporanea di operazioni esenti e operazioni imponibili, applicare il metodo del pro-rata:</t>
  </si>
  <si>
    <r>
      <t>Imponibile (1) e imposta (2) relativi agli acquisti destinati alle operazioni imponibili. (</t>
    </r>
    <r>
      <rPr>
        <b/>
        <sz val="11"/>
        <rFont val="Times New Roman"/>
        <family val="1"/>
      </rPr>
      <t>VF31</t>
    </r>
    <r>
      <rPr>
        <sz val="11"/>
        <rFont val="Times New Roman"/>
        <family val="1"/>
      </rPr>
      <t>)</t>
    </r>
  </si>
  <si>
    <r>
      <t xml:space="preserve">Operazioni imponibili occasionali: </t>
    </r>
    <r>
      <rPr>
        <sz val="9"/>
        <rFont val="Times New Roman"/>
        <family val="1"/>
      </rPr>
      <t>barrare la casella se sono state effettuate operazioni imponibili occasionali; la casella è riservata ai contribuenti che hanno effettuato acquisti inerenti a tali operazioni. Infatti, in presenza di acquiti destinati alle operazioni imponibili occasionali e ai fini della relativa detrazione deve essere compilato il rigo VF31.</t>
    </r>
  </si>
  <si>
    <t>VF56: Rettifica della detrazione per i beni ammortizzabili ( art. 19-bis2)  per variazione del pro -rata</t>
  </si>
  <si>
    <t>Acquisti al 22%</t>
  </si>
  <si>
    <t>Importazioni al 22%</t>
  </si>
  <si>
    <t>VE30 - 4</t>
  </si>
  <si>
    <t>TOTALE VERSAMENTI PER VL29</t>
  </si>
  <si>
    <t>Acquisti di servizi resi da subappaltatori nel settore edile (art. 17, comma 6, lett.a-bis)</t>
  </si>
  <si>
    <t>Acquisto di fabbricati strumentali imponibili per opzione del cedente effettuati dal 1° ottobre 2007 per i quali l'imposta è dovuta dal cessionario ex art. 17 comma 6, lett.a-bis</t>
  </si>
  <si>
    <t>Acquisti di telefoni cellulari per i quali l’imposta è dovuta dal cessionario, ai sensi dell’articolo 17, comma 6, lettera b</t>
  </si>
  <si>
    <t xml:space="preserve">Operazioni non imponibili  (vedi dettaglio) </t>
  </si>
  <si>
    <t>Corrispettivi delle cessioni di beni e delle prestazioni di servizi assimilate alle cessioni all'esportazione (art. 8-bis, primo comma), effettuate nell'esercizio dell'attività propria dell'impresa.</t>
  </si>
  <si>
    <t>Corrispettivi delle prestazioni di servizi internazionali o connessi agli scambi internazionali (art. 9, prima comma) effettuate nell'esercizio nell'esercizio dell'attività propria dell'impresa.</t>
  </si>
  <si>
    <t>Cessioni di beni a Città del Vaticano (art. 71 D.P.R 633/72) e corrispettivi delle operazioni di cui all'art.72, equiparate a quelle degli artt. 8, 8 bis e 9</t>
  </si>
  <si>
    <t>Margini relativi a operazioni non imponibili per cessioni extra-CEE di beni usati che det. Plafond (riportare l'importo dei codici 3 + 17 + 23 del prospetto B allegato alle istruzioni della dichiarazione IVA)</t>
  </si>
  <si>
    <r>
      <t xml:space="preserve">(*)   Per i soggetti che hanno applicato il </t>
    </r>
    <r>
      <rPr>
        <b/>
        <sz val="10"/>
        <rFont val="Times New Roman"/>
        <family val="1"/>
      </rPr>
      <t xml:space="preserve">metodo globale, </t>
    </r>
    <r>
      <rPr>
        <sz val="10"/>
        <rFont val="Times New Roman"/>
        <family val="1"/>
      </rPr>
      <t xml:space="preserve">il margine relativo alle </t>
    </r>
    <r>
      <rPr>
        <b/>
        <sz val="10"/>
        <rFont val="Times New Roman"/>
        <family val="1"/>
      </rPr>
      <t>esportazioni</t>
    </r>
    <r>
      <rPr>
        <sz val="10"/>
        <rFont val="Times New Roman"/>
        <family val="1"/>
      </rPr>
      <t xml:space="preserve"> e operazioni equiparate deve essere determinato in via analitica. Poiché i costi relativi ai beni esportati non concorrono alle determinazione del margine globale e quindi gli acquisti annotati nell'apposito registro devono essere depurati di tali costi. </t>
    </r>
  </si>
  <si>
    <t>+ Operazioni non imponibili ai sensi dell'art. 74 comma  8 e 9 (rottami)</t>
  </si>
  <si>
    <t>- Operazioni non soggette all'imposta ai sensi degli articoli da 7 a 7 septies</t>
  </si>
  <si>
    <t>VE30-5</t>
  </si>
  <si>
    <t>Operazioni non soggette all'imposta ai sensi degli articoli da 7 a 7-septies</t>
  </si>
  <si>
    <t>VE37-1</t>
  </si>
  <si>
    <t>VE37-2</t>
  </si>
  <si>
    <t>VF32</t>
  </si>
  <si>
    <t>Operazioni artt. Da 7 a 7-septies senza diritto alla detrazione</t>
  </si>
  <si>
    <t>8</t>
  </si>
  <si>
    <t>rigo VE35</t>
  </si>
  <si>
    <r>
      <t xml:space="preserve">A </t>
    </r>
    <r>
      <rPr>
        <b/>
        <sz val="11"/>
        <rFont val="Times New Roman"/>
        <family val="1"/>
      </rPr>
      <t>rigo VE35</t>
    </r>
    <r>
      <rPr>
        <sz val="11"/>
        <rFont val="Times New Roman"/>
        <family val="1"/>
      </rPr>
      <t xml:space="preserve"> è necessario indicare:</t>
    </r>
  </si>
  <si>
    <t>di cui cessioni di beni verso San marino (vedi dettaglio)</t>
  </si>
  <si>
    <t>di cui operazioni assimilate alle cessioni all'esportazione (vedi dettaglio)</t>
  </si>
  <si>
    <t>Cessione di beni prelevati da un deposito IVA con trasporto o spedizione fuori dal territorio UE (art. 50-bis, comma 4, lett. g del d.l. n. 331/93)</t>
  </si>
  <si>
    <t xml:space="preserve">Nei casi di utilizzo in compensazione del credito Iva relativo all'anno di imposta oggetto della dichiarazione in misura superiore a quella spettante, indicare l'importo del versamento effettuato con il codice 6099 a esclusione degli interessi e sanzioni secondo la procedure descritta nella C.M. 48/E del 2002. </t>
  </si>
  <si>
    <t>di cui credito richiesto a rimborso in anni precedenti computabile in detrazione a segutio di diniego dell'ufficio</t>
  </si>
  <si>
    <r>
      <rPr>
        <b/>
        <sz val="12"/>
        <rFont val="Times New Roman"/>
        <family val="1"/>
      </rPr>
      <t>VX1</t>
    </r>
    <r>
      <rPr>
        <sz val="12"/>
        <rFont val="Times New Roman"/>
        <family val="1"/>
      </rPr>
      <t xml:space="preserve">                  SALDO  debito</t>
    </r>
  </si>
  <si>
    <t>di cui cessioni di telefoni cellulari per le quali l’imposta è dovuta dal cessionario, ai sensi
dell’articolo 17, comma 6, lettera b)</t>
  </si>
  <si>
    <t xml:space="preserve">INTERESSI RELATIVI ALLE LIQUIDAZIONI PERIODICHE TRIMESTRALI </t>
  </si>
  <si>
    <t>CREDITI D'IMPOSTA UTILIZZATI NELLE LIQUIDAZIONI PERIODICHE E/O PER L'ACCONTO</t>
  </si>
  <si>
    <t>CREDITI D'IMPOSTA UTILIZZATI IN SEDE DI DICHIARAZIONE ANNUALE (particolari categorie di contribuenti)</t>
  </si>
  <si>
    <t xml:space="preserve">INTERESSI DOVUTI IN SEDE DI DICHIARAZIONE ANNUALE </t>
  </si>
  <si>
    <t xml:space="preserve">IVA A CREDITO </t>
  </si>
  <si>
    <t>IVA A DEBITO</t>
  </si>
  <si>
    <t>Crediti</t>
  </si>
  <si>
    <t>Debiti</t>
  </si>
  <si>
    <t>VF23</t>
  </si>
  <si>
    <r>
      <t>Ammontare degli acquisti di beni con pagamento dell'IVA</t>
    </r>
    <r>
      <rPr>
        <sz val="12"/>
        <rFont val="Times New Roman"/>
        <family val="1"/>
      </rPr>
      <t xml:space="preserve"> direttamente al cedente sanmarinese (la relativa imposta deve essere compresa nel quadro </t>
    </r>
    <r>
      <rPr>
        <b/>
        <sz val="12"/>
        <rFont val="Times New Roman"/>
        <family val="1"/>
      </rPr>
      <t>VF</t>
    </r>
    <r>
      <rPr>
        <sz val="12"/>
        <rFont val="Times New Roman"/>
        <family val="1"/>
      </rPr>
      <t>)</t>
    </r>
  </si>
  <si>
    <t>Acquisti  con utilizzo del plafond (art. 8, 8 bis e 9 richiamati dall'art. 42 comma 2 D.L. 331/93)</t>
  </si>
  <si>
    <t>Acquisti oggettivamente non imponibili, effettuati senza utilizzo del plafond, compresi quelli afferenti beni destinati ad essere introdotti nei depositi IVA (art. 50-bis, comma 4, lettera a)  D.L. 331/1993)</t>
  </si>
  <si>
    <t>Ammontare dei corrispettivi (al lordo dell'IVA) delle cessioni effettuate nei confronti di soggetti residenti e comunitari anche se con margine zero</t>
  </si>
  <si>
    <t>Margine complessivo lordo relativo alle operazioni imponibili (cod. 10) ottenuto dalla somma degli importi indicati al cod. 10 meno la somma degli importi indicati ai cod. 12 e 13</t>
  </si>
  <si>
    <t>Sezione 3: Dati relativi agli estremi identificativi dei rapporti finanziari</t>
  </si>
  <si>
    <t>VA 20</t>
  </si>
  <si>
    <t>Codice fiscale</t>
  </si>
  <si>
    <t>Codice di identificazione fiscale estero</t>
  </si>
  <si>
    <t>Denominazione operatore finanziario</t>
  </si>
  <si>
    <t>Tipolgia del rapporto</t>
  </si>
  <si>
    <t>VA 21</t>
  </si>
  <si>
    <t>Indicare, in alternativa al rigo precedente, l'eventuale margine negativo da riportare nell'anno successivo (che si determina se la somma degli importi indicati ai cod. 12 e 13 risulta superiore all'ammontare complessivo dei corrispettivi del cod. 10)</t>
  </si>
  <si>
    <t>VF10</t>
  </si>
  <si>
    <t>Acquisti al  12,3%</t>
  </si>
  <si>
    <t>con pagamento dell'IVA</t>
  </si>
  <si>
    <t>senza pagamento dell'IVA</t>
  </si>
  <si>
    <t>T O T A L E    I M P O S T A</t>
  </si>
  <si>
    <t>QUADRATURA</t>
  </si>
  <si>
    <t>VF - Sezione 3A - Operazioni esenti</t>
  </si>
  <si>
    <t>VF33</t>
  </si>
  <si>
    <t>VF34</t>
  </si>
  <si>
    <t>VF35</t>
  </si>
  <si>
    <t>VF37</t>
  </si>
  <si>
    <t>Oper. non imp. (comma 1 art. 8 lett. a e b D.P.R. 633/72), compresi i prelievi di beni da depositi IVA con spedizione fuori CEE</t>
  </si>
  <si>
    <t>TOTALE da riporare nel rigo VE30 campo 1</t>
  </si>
  <si>
    <t>VOLUME D'AFFARI</t>
  </si>
  <si>
    <t>di cui effettuati da soggetti che si avvalgono del regime IVA per cassa di cui al 32-bis del DL 83//2012 in vigore dal 1/12/2012. Non deve essere compilato dai cessionari e/o dai committenti di soggetti che hanno aderito a detto regime</t>
  </si>
  <si>
    <t>VE30-1</t>
  </si>
  <si>
    <t>VE30-2</t>
  </si>
  <si>
    <t>VE30-3</t>
  </si>
  <si>
    <t>VE30-4</t>
  </si>
  <si>
    <t>Esportazioni (vedi dettaglio)</t>
  </si>
  <si>
    <t>Cessioni di beni a San Marino (art. 71 D.P.R 633/72)</t>
  </si>
  <si>
    <t xml:space="preserve">PROSPETTO B PER LA COMPILAZIONE SEZ. 2 (BENI USATI) </t>
  </si>
  <si>
    <t>PROSPETTO B PER LA COMPILAZIONE SEZ. 2 (BENI USATI)</t>
  </si>
  <si>
    <t>VA11</t>
  </si>
  <si>
    <t>VA13</t>
  </si>
  <si>
    <t>VA14</t>
  </si>
  <si>
    <t>VA15</t>
  </si>
  <si>
    <t>VA5</t>
  </si>
  <si>
    <r>
      <t xml:space="preserve">Cessioni occasionali di beni usati (D.L. 41/95): </t>
    </r>
    <r>
      <rPr>
        <sz val="9"/>
        <rFont val="Times New Roman"/>
        <family val="1"/>
      </rPr>
      <t>barrare la casella se sono state effettuate operazioni occasionali con l'applicazione del regime del margine nell'ipotesi in cui siano state effettuate operazioni occasionali rientranti in più di un regime particolare (regime globale/analitico del margine e operazioni esenti).</t>
    </r>
  </si>
  <si>
    <t xml:space="preserve">(**) Vanno indicati  in questo rigo anche gli acquisti afferenti  le operazioni esenti effettuate in via occasionale ovvero afferenti le operazioni esenti di cui ai numeri da 1 a 9 dell'art. 10 non rientranti nell'attività propria dell'impresa o accessorie ad operazioni imponibili. </t>
  </si>
  <si>
    <t>Importazioni non soggette all'imposta (art.68 D.P.R. 633/72) e importazioni di beni destinati ad altro stato CEE -sospensione d'imposta- (art.67 comma 1 lett.a D.P.R. 633/72)</t>
  </si>
  <si>
    <t>VF19</t>
  </si>
  <si>
    <t>VF20</t>
  </si>
  <si>
    <t>QUADRATURA PLAFOND UTILIZZATO (VC13 col 1 e 2)</t>
  </si>
  <si>
    <t>VA2</t>
  </si>
  <si>
    <t>Regime speciale beni usati per cessioni ITALIA CEE ed EXTRA-CEE: differenza dei corrispettivi (riportare l'importo dei codici 4 e 18 del prospetto B qui allegato)</t>
  </si>
  <si>
    <t>Altre operazioni non imponibili  (vedi dettaglio)</t>
  </si>
  <si>
    <t>VJ14</t>
  </si>
  <si>
    <t>Acquisti al 7,3%</t>
  </si>
  <si>
    <t>Acquisti al 8,3%</t>
  </si>
  <si>
    <t>Acquisti al 8,8%</t>
  </si>
  <si>
    <t>VF21</t>
  </si>
  <si>
    <t>VF22</t>
  </si>
  <si>
    <t xml:space="preserve">CODICE FISCALE </t>
  </si>
  <si>
    <t>NOME</t>
  </si>
  <si>
    <t>COGNOME (o UFFICIO)</t>
  </si>
  <si>
    <t>COMUNE</t>
  </si>
  <si>
    <t>PROVINCIA</t>
  </si>
  <si>
    <t>Via, Piazza, ecc</t>
  </si>
  <si>
    <t>Operazioni imponibili verso consumatori finali</t>
  </si>
  <si>
    <t>Operazioni imponibili verso titolari di partita Iva</t>
  </si>
  <si>
    <t>Abruzzo</t>
  </si>
  <si>
    <t>Basilicata</t>
  </si>
  <si>
    <t>Bolzano</t>
  </si>
  <si>
    <t>Calabria</t>
  </si>
  <si>
    <t>Emilia Romagna</t>
  </si>
  <si>
    <t>Friuli Venezia Giulia</t>
  </si>
  <si>
    <t>Lazio</t>
  </si>
  <si>
    <t>Liguria</t>
  </si>
  <si>
    <t>Lombardia</t>
  </si>
  <si>
    <t>Marche</t>
  </si>
  <si>
    <t>Molise</t>
  </si>
  <si>
    <t>Piemonte</t>
  </si>
  <si>
    <t>Puglia</t>
  </si>
  <si>
    <t>Sardegna</t>
  </si>
  <si>
    <t>Sicilia</t>
  </si>
  <si>
    <t>Toscana</t>
  </si>
  <si>
    <t>Trento</t>
  </si>
  <si>
    <t>Umbria</t>
  </si>
  <si>
    <t>Valle d'Aosta</t>
  </si>
  <si>
    <t>Veneto</t>
  </si>
  <si>
    <t>QUADRO VJ (Determinazione dell'imposta relativa a particolari tipologie di operazioni)</t>
  </si>
  <si>
    <r>
      <t xml:space="preserve">Acquisti di beni provenienti dallo Stato </t>
    </r>
    <r>
      <rPr>
        <b/>
        <u val="single"/>
        <sz val="12"/>
        <rFont val="Times New Roman"/>
        <family val="1"/>
      </rPr>
      <t>Città del Vaticano</t>
    </r>
    <r>
      <rPr>
        <b/>
        <sz val="12"/>
        <rFont val="Times New Roman"/>
        <family val="1"/>
      </rPr>
      <t xml:space="preserve"> e dalla </t>
    </r>
    <r>
      <rPr>
        <b/>
        <u val="single"/>
        <sz val="12"/>
        <rFont val="Times New Roman"/>
        <family val="1"/>
      </rPr>
      <t>Repubblica di San Marino</t>
    </r>
    <r>
      <rPr>
        <sz val="12"/>
        <rFont val="Times New Roman"/>
        <family val="1"/>
      </rPr>
      <t xml:space="preserve"> per i quali il cessionario è tenuto al pagamento dell'imposta a norma dell'art. 17, 3° comma.</t>
    </r>
  </si>
  <si>
    <t>Acquisti di beni, inclusi quelli di oro industriale e argento puro</t>
  </si>
  <si>
    <t xml:space="preserve">Imponibile </t>
  </si>
  <si>
    <t>Registrazione su registro fatture emesse acquisti Rottami (reverse charge)</t>
  </si>
  <si>
    <t>Imposta</t>
  </si>
  <si>
    <t>VJ1</t>
  </si>
  <si>
    <t>Operazioni di estrazione di beni dai depositi IVA (art. 50-bis D.L. 331/93) per utilizzazione o commercializzazione</t>
  </si>
  <si>
    <t>VJ2</t>
  </si>
  <si>
    <t>VJ3</t>
  </si>
  <si>
    <t xml:space="preserve">Acquisti di rottami (art. 74, commi 7 e 8)  divenuti imponibili a seguito dell'entrata in vigore del D.L. 269/2003 </t>
  </si>
  <si>
    <t>VJ6</t>
  </si>
  <si>
    <t>DICEMBRE acconto dovuto *</t>
  </si>
  <si>
    <t>Prestazioni di servizi intracomunitarie</t>
  </si>
  <si>
    <t>di cui prestazioni di servi di pulizia, di demolizione, di installazione di impianti e di completamento relative a edifici per le quali l'imposta è dovuta dal cessionario ai sensi dell'art. 17, comma 6 lettera a-ter)</t>
  </si>
  <si>
    <t>di cui operazioni del settore energetico per le quali l'imposta è dovuta dal cessionario ai sensi dell'art. 17, comma 6 lettera d-bis) d-ter) e d-quater)</t>
  </si>
  <si>
    <t>VE50</t>
  </si>
  <si>
    <t>di cui all'art. 1 commi da 54 a 89 L. n. 190/2014 (regime forfetario)</t>
  </si>
  <si>
    <t>VJ18</t>
  </si>
  <si>
    <t>Acquisti di beni e servizi del settore energetico per i quali l’imposta è dovuta dal cessionario, ai sensi dell’articolo 17, comma 6, lettera d-bis), d-ter) e d-quater)</t>
  </si>
  <si>
    <t>Acquisti di servizi del comparto edile e settori connessi per i quali l’imposta è dovuta dal cessionario, ai sensi dell’articolo 17, comma 6, lettera a-ter)</t>
  </si>
  <si>
    <t>VJ19</t>
  </si>
  <si>
    <t>VJ20</t>
  </si>
  <si>
    <t>DICHIARAZIONI D'INTENTO RICEVUTE</t>
  </si>
  <si>
    <t>Dati relativi al cessionario o committente</t>
  </si>
  <si>
    <t>Partita Iva</t>
  </si>
  <si>
    <t>VI1</t>
  </si>
  <si>
    <t>VI2</t>
  </si>
  <si>
    <t>VI3</t>
  </si>
  <si>
    <t>VI4</t>
  </si>
  <si>
    <t>VI5</t>
  </si>
  <si>
    <t>VI6</t>
  </si>
  <si>
    <t>VI7</t>
  </si>
  <si>
    <t>VI8</t>
  </si>
  <si>
    <t>VI9</t>
  </si>
  <si>
    <t>VI10</t>
  </si>
  <si>
    <r>
      <t xml:space="preserve">Si tratta pertanto di operazioni che rientrano a tutti gli effetti nel </t>
    </r>
    <r>
      <rPr>
        <b/>
        <sz val="11"/>
        <rFont val="Times New Roman"/>
        <family val="1"/>
      </rPr>
      <t>volume d’affari</t>
    </r>
    <r>
      <rPr>
        <sz val="11"/>
        <rFont val="Times New Roman"/>
        <family val="1"/>
      </rPr>
      <t xml:space="preserve"> (con l’esclusione delle cessioni di beni ammortizzabili di cui al rigo VE40) e che confluiscono nel totale di </t>
    </r>
    <r>
      <rPr>
        <b/>
        <sz val="11"/>
        <rFont val="Times New Roman"/>
        <family val="1"/>
      </rPr>
      <t>rigo VE50</t>
    </r>
    <r>
      <rPr>
        <sz val="11"/>
        <rFont val="Times New Roman"/>
        <family val="1"/>
      </rPr>
      <t xml:space="preserve">, pur non essendo assoggettate a imposta da parte del prestatore/cedente (sono infatti considerate come operazioni imponibili ad </t>
    </r>
    <r>
      <rPr>
        <b/>
        <sz val="11"/>
        <rFont val="Times New Roman"/>
        <family val="1"/>
      </rPr>
      <t>aliquota zero</t>
    </r>
    <r>
      <rPr>
        <sz val="11"/>
        <rFont val="Times New Roman"/>
        <family val="1"/>
      </rPr>
      <t>).</t>
    </r>
  </si>
  <si>
    <r>
      <t>§</t>
    </r>
    <r>
      <rPr>
        <sz val="7"/>
        <rFont val="Times New Roman"/>
        <family val="1"/>
      </rPr>
      <t xml:space="preserve">         </t>
    </r>
    <r>
      <rPr>
        <b/>
        <u val="single"/>
        <sz val="11"/>
        <rFont val="Times New Roman"/>
        <family val="1"/>
      </rPr>
      <t>campo 6</t>
    </r>
    <r>
      <rPr>
        <sz val="11"/>
        <rFont val="Times New Roman"/>
        <family val="1"/>
      </rPr>
      <t xml:space="preserve">, le cessioni di </t>
    </r>
    <r>
      <rPr>
        <b/>
        <sz val="11"/>
        <rFont val="Times New Roman"/>
        <family val="1"/>
      </rPr>
      <t>telefoni cellulari</t>
    </r>
    <r>
      <rPr>
        <sz val="11"/>
        <rFont val="Times New Roman"/>
        <family val="1"/>
      </rPr>
      <t>;</t>
    </r>
  </si>
  <si>
    <r>
      <t>§</t>
    </r>
    <r>
      <rPr>
        <sz val="7"/>
        <rFont val="Times New Roman"/>
        <family val="1"/>
      </rPr>
      <t xml:space="preserve">         </t>
    </r>
    <r>
      <rPr>
        <b/>
        <u val="single"/>
        <sz val="11"/>
        <rFont val="Times New Roman"/>
        <family val="1"/>
      </rPr>
      <t>campo 7</t>
    </r>
    <r>
      <rPr>
        <sz val="11"/>
        <rFont val="Times New Roman"/>
        <family val="1"/>
      </rPr>
      <t xml:space="preserve">, le cessioni di </t>
    </r>
    <r>
      <rPr>
        <b/>
        <sz val="11"/>
        <rFont val="Times New Roman"/>
        <family val="1"/>
      </rPr>
      <t>microprocessori</t>
    </r>
    <r>
      <rPr>
        <sz val="11"/>
        <rFont val="Times New Roman"/>
        <family val="1"/>
      </rPr>
      <t>;</t>
    </r>
  </si>
  <si>
    <r>
      <t>§</t>
    </r>
    <r>
      <rPr>
        <sz val="7"/>
        <rFont val="Times New Roman"/>
        <family val="1"/>
      </rPr>
      <t xml:space="preserve">         </t>
    </r>
    <r>
      <rPr>
        <b/>
        <u val="single"/>
        <sz val="11"/>
        <rFont val="Times New Roman"/>
        <family val="1"/>
      </rPr>
      <t>campo 8</t>
    </r>
    <r>
      <rPr>
        <sz val="11"/>
        <rFont val="Times New Roman"/>
        <family val="1"/>
      </rPr>
      <t xml:space="preserve">, le </t>
    </r>
    <r>
      <rPr>
        <b/>
        <sz val="11"/>
        <rFont val="Times New Roman"/>
        <family val="1"/>
      </rPr>
      <t xml:space="preserve">prestazioni di servizi </t>
    </r>
    <r>
      <rPr>
        <sz val="11"/>
        <rFont val="Times New Roman"/>
        <family val="1"/>
      </rPr>
      <t>rese nel settore edile e connessi ai sensi dell'art. 17, c.6, lett. a-ter;</t>
    </r>
  </si>
  <si>
    <r>
      <t>§</t>
    </r>
    <r>
      <rPr>
        <sz val="7"/>
        <rFont val="Times New Roman"/>
        <family val="1"/>
      </rPr>
      <t xml:space="preserve">         </t>
    </r>
    <r>
      <rPr>
        <b/>
        <u val="single"/>
        <sz val="11"/>
        <rFont val="Times New Roman"/>
        <family val="1"/>
      </rPr>
      <t>campo 9</t>
    </r>
    <r>
      <rPr>
        <sz val="11"/>
        <rFont val="Times New Roman"/>
        <family val="1"/>
      </rPr>
      <t xml:space="preserve">, le </t>
    </r>
    <r>
      <rPr>
        <b/>
        <sz val="11"/>
        <rFont val="Times New Roman"/>
        <family val="1"/>
      </rPr>
      <t xml:space="preserve">prestazioni di servizi e acquisti di beni </t>
    </r>
    <r>
      <rPr>
        <sz val="11"/>
        <rFont val="Times New Roman"/>
        <family val="1"/>
      </rPr>
      <t>del settore energetico;</t>
    </r>
  </si>
  <si>
    <t>DETERMINAZIONE DEL PLAFOND DEL 2015 DISPONIBILE NEL 2016 PER ACQUISTI DI BENI E SERVIZI SENZA APPLICAZIONE DELL'IVA (*)</t>
  </si>
  <si>
    <t>(VE30/(VE50-VE34)) &gt; 10%</t>
  </si>
  <si>
    <t>Acquisti da soggetti che si sono avvalsi di regimi agevolativi (regime di vantaggio di cui all'art. 27, c.1 e 2, DL 98/2011 e regime forfetario di cui all'art. 1 commi da 54 a 89 L. n. 190/2014)</t>
  </si>
  <si>
    <t>di cui operazioni effettuate ai sensi dell'art. 32-bis, decreto-legge n. 83/2012 (Iva per cassa)</t>
  </si>
  <si>
    <r>
      <t xml:space="preserve">di cui cessione di rottami ed altri materiali da recupero di cui all'art. 74, commi 7 e 8 comprese le </t>
    </r>
    <r>
      <rPr>
        <b/>
        <i/>
        <sz val="12"/>
        <rFont val="Times New Roman"/>
        <family val="1"/>
      </rPr>
      <t>cessioni di pallets</t>
    </r>
    <r>
      <rPr>
        <i/>
        <sz val="12"/>
        <rFont val="Times New Roman"/>
        <family val="1"/>
      </rPr>
      <t xml:space="preserve"> recuperati ai cicli di utilizzo successivi al primo </t>
    </r>
  </si>
  <si>
    <t xml:space="preserve">Acquisti all'interno di rottami (art. 74, commi 7 e 8) per i quali  il cessionario è tenuto al pagamento dell'imposta a seguito dell'entrata in vigore dell'art. 35 del D.L. 269/2003, compresi acquisti di pallets in regime di inversione contabile </t>
  </si>
  <si>
    <t>NUOVO QUADRO VI</t>
  </si>
  <si>
    <t>Numero protocollo attribuito dall'Agenzia delle Entrate</t>
  </si>
  <si>
    <t xml:space="preserve"> Operazioni al 5%</t>
  </si>
  <si>
    <t>VE26</t>
  </si>
  <si>
    <t>di cui cessioni di fabbricati o porzioni di fabbricati strumentali di cui all'art. 10, n. 8-ter, lett. d) effettuate a decorrere dal 1° ottobre 2007 per le quali, essendo stata esercitata l'opzione per l'imponibilità l'imposta è dovuta dal cessionario ai sensi dell'art. 17 comma 6 lett. a-bis</t>
  </si>
  <si>
    <t xml:space="preserve"> Operazioni non soggette -terremotati-</t>
  </si>
  <si>
    <t>Acquisti al  5%</t>
  </si>
  <si>
    <t>VF25</t>
  </si>
  <si>
    <t>VF26</t>
  </si>
  <si>
    <t>VF27 -1</t>
  </si>
  <si>
    <t>VF27 -2</t>
  </si>
  <si>
    <t>VF27 -3</t>
  </si>
  <si>
    <t>VF27 -4</t>
  </si>
  <si>
    <t xml:space="preserve"> VF37 = [(VF25 + VF35 - VF36) x VF34 campo 9/100 ] - VF35 +VF36</t>
  </si>
  <si>
    <t>VE50 - VF34 campo 8 - campo 2 - campo 3 + campo 5 + campo 6</t>
  </si>
  <si>
    <t>VE50 - VF34 campo 8 + F34 (campi 1 + 5 + 6 + 7) - (VE33 - VF34 campo 4)</t>
  </si>
  <si>
    <t>Per gli "esportatori abituali": indicare l'IVA non assolta sugli acquisti e importazioni di cui al rigo VF14</t>
  </si>
  <si>
    <t>VF60-1</t>
  </si>
  <si>
    <t>VF60-2</t>
  </si>
  <si>
    <t>VF61</t>
  </si>
  <si>
    <t>VF70</t>
  </si>
  <si>
    <t>VF71</t>
  </si>
  <si>
    <r>
      <t xml:space="preserve">Operazioni esenti occasionali non rientranti nell'attività:  </t>
    </r>
    <r>
      <rPr>
        <sz val="9"/>
        <rFont val="Times New Roman"/>
        <family val="1"/>
      </rPr>
      <t>barrare la casella se sono state effettuate operazioni esenti occasionali ovvero operazioni di cui ai n. da 1 a 9 dell'art. 10, non rientranti nell'attività propria dell'impresa o accessorie ad operazioni imponibili, nell'ipotesi in cui siano state effettuate operazioni rientranti in più di un regime particolare (es. operazioni esenti occasionali e operazioni in regime globale/analitico del margine). L'ammontare delle operazioni esenti occasionali va riportato nel quadro VE nel rigo delle operazioni esenti</t>
    </r>
    <r>
      <rPr>
        <b/>
        <sz val="9"/>
        <rFont val="Times New Roman"/>
        <family val="1"/>
      </rPr>
      <t xml:space="preserve"> (VE33), mentre gli acquisti inerenti devono essere indicati nel VF20.</t>
    </r>
  </si>
  <si>
    <t>IVA ammessa in detrazione (VF37 + o - VF70)</t>
  </si>
  <si>
    <t>VF26 - 6</t>
  </si>
  <si>
    <t>VF26 - 5</t>
  </si>
  <si>
    <t>Riportare quanto registrato sui registri acquisti senza arrotondamenti e al netto delle note di accredito</t>
  </si>
  <si>
    <t>Importazioni al 5%</t>
  </si>
  <si>
    <r>
      <t xml:space="preserve">Altri acquisti non imponibili (interni art.58 D.L. 331/93, intra art 42 D.L. 331/93 o in triangolazione art. 40 comma 2 D.L. 331/93) diversi da VF15, compresa l'introduzione di beni nei depositi IVA art. 50 bis D.L. 331/93,  </t>
    </r>
    <r>
      <rPr>
        <b/>
        <sz val="12"/>
        <rFont val="Times New Roman"/>
        <family val="1"/>
      </rPr>
      <t xml:space="preserve">e acquisti relativi alle operazioni rientranti nel regime del margine (analitico e globale)   </t>
    </r>
  </si>
  <si>
    <t xml:space="preserve">Acquisti esenti art. 10 anche intra e importazioni non soggette ad imposta                                                 </t>
  </si>
  <si>
    <r>
      <t xml:space="preserve">Acquisti di </t>
    </r>
    <r>
      <rPr>
        <b/>
        <sz val="12"/>
        <rFont val="Times New Roman"/>
        <family val="1"/>
      </rPr>
      <t>beni e servizi</t>
    </r>
    <r>
      <rPr>
        <sz val="12"/>
        <rFont val="Times New Roman"/>
        <family val="1"/>
      </rPr>
      <t xml:space="preserve"> da soggetti esteri per i quali sia stata emessa </t>
    </r>
    <r>
      <rPr>
        <b/>
        <sz val="12"/>
        <rFont val="Times New Roman"/>
        <family val="1"/>
      </rPr>
      <t>autofattura ex art. 17, 2° comma</t>
    </r>
    <r>
      <rPr>
        <sz val="12"/>
        <rFont val="Times New Roman"/>
        <family val="1"/>
      </rPr>
      <t>. Nel rigo vanno compresi sia gli acquisti per i quali l'assolvimento dell'IVA è avvenuto mediante autofattura sia gli acquisti per i quali è stato fatta l'intergrazione del documento emesso dal soggetto non residente (incluse le autofature non imponibili ex art.9)</t>
    </r>
  </si>
  <si>
    <t>QUADRO VN</t>
  </si>
  <si>
    <t>DICHIARAZIONI INTEGRATIVE</t>
  </si>
  <si>
    <t>ANNO</t>
  </si>
  <si>
    <t>GRUPPO</t>
  </si>
  <si>
    <t>MODULO</t>
  </si>
  <si>
    <t>VN1</t>
  </si>
  <si>
    <t>VN2</t>
  </si>
  <si>
    <t>VN3</t>
  </si>
  <si>
    <t>VN4</t>
  </si>
  <si>
    <t>Ammontare totale delle operazioni imponibili (VE 24)</t>
  </si>
  <si>
    <t>ANNO IMPOSTA 2016</t>
  </si>
  <si>
    <t>VL11</t>
  </si>
  <si>
    <t xml:space="preserve">Acquisti con utilizzo del plafond (art. 2, comma 2, legge n. 28/1997) </t>
  </si>
  <si>
    <t xml:space="preserve">TOTALE OPERAZIONI ATTIVE (AL NETTO DELL'IVA) </t>
  </si>
  <si>
    <t xml:space="preserve">Sub-totale operazioni non imponibili                       </t>
  </si>
  <si>
    <t xml:space="preserve">TOTALE IVA A DEBITO </t>
  </si>
  <si>
    <t xml:space="preserve">IVA AMMESSA IN DETRAZIONE  </t>
  </si>
  <si>
    <t>MAGGIOR CREDITO (da riportare al VL11)</t>
  </si>
  <si>
    <t xml:space="preserve"> T O T A L E </t>
  </si>
  <si>
    <t xml:space="preserve">T O T A L E      </t>
  </si>
  <si>
    <t xml:space="preserve">TOTALE IMPOSTA SULLE OPERAZIONI IMPONIBILI (VE26)                </t>
  </si>
  <si>
    <t xml:space="preserve">Note operative: </t>
  </si>
  <si>
    <t xml:space="preserve">Le caselle in grigio contengono formule e non vanno sovrascritte. </t>
  </si>
  <si>
    <t xml:space="preserve">ATTESTAZIONE DELLE SOCIETA' OPERATIVE </t>
  </si>
  <si>
    <t>in caso di presentazione di istanza di interpello per la disapplicazione della disciplina delle soc. non operative BARRARE LA CASELLA (campo 9)</t>
  </si>
  <si>
    <t xml:space="preserve"> FIRMARE DICHIARAZIONE SOSTITUTIVA DI ATTO NOTORIO  (campo 8)</t>
  </si>
  <si>
    <t>di cui cessioni di oro da investimento divenute imponibili a seguito di opzione</t>
  </si>
  <si>
    <t>cessioni di console da gioco, tablet PC e laptop, nonchè di dispositivi a circuito integrato, quali microprocessori e unità centrali di elaborazione prima della loro installazione in prodotti destinati a consumatori finali per le quali l’imposta è dovuta dal cessionario, ai sensi dell’articolo 17, comma 6, lettera c)</t>
  </si>
  <si>
    <t>Acquisti di prodotti elettronici ai sensi dell’articolo 17, comma 6, lettera c (console da gioco, tablet PC , laptop)</t>
  </si>
  <si>
    <t>CREDITI ART.8 COMMA 6 QUATER DPR 322/98 (vedi VN) - Credito per minor debito e maggiore eccedenza detraibile da dichiarazione integrativa</t>
  </si>
  <si>
    <t>nel caso di effettuazione di operazioni soggette ad IVA con aliquota diversa da quelle indicate</t>
  </si>
  <si>
    <t>occorre imputare gli imponibili relativi a tali operazioni nel rigo corrispondente all'aliquota più prossima</t>
  </si>
  <si>
    <t>di cui cessioni intracomunitarie di beni (vedi dettaglio)</t>
  </si>
  <si>
    <r>
      <t xml:space="preserve">Indicare gli acquisti all’interno, gli acquisti intracomunitari e le importazioni: a) effettuati dai </t>
    </r>
    <r>
      <rPr>
        <b/>
        <sz val="12"/>
        <rFont val="Times New Roman"/>
        <family val="1"/>
      </rPr>
      <t>contribuenti che svolgono esclusivamente operazioni esenti per i quali l’imposta è totalmente indetraibile ai sensi dell’art. 19, comma 2; b) effettuati dai soggetti che hanno optato per la dispensa dagli adempimenti ai sensi dell’art. 36-bis; c) afferenti le operazioni esenti effettuate in via occasionale ovvero afferenti le operazioni esenti di cui ai nn. da 1 a 9 dell’art. 10 non rientranti nell’attività propria dell’impresa o accessorie ad operazioni imponibili (l’IVA di dette operazioni è comunque indetraibile);d) afferenti attività esenti qualora vengano effettuate anche operazioni imponibili occasionali.</t>
    </r>
  </si>
  <si>
    <t>MODELLO IVA 2018</t>
  </si>
  <si>
    <t>Credito Dichiarazione IVA 2017 ceduto a seguito di operazioni straordinarie</t>
  </si>
  <si>
    <r>
      <t>Adeguamento ai parametri per il 2016:</t>
    </r>
    <r>
      <rPr>
        <sz val="10"/>
        <rFont val="Times New Roman"/>
        <family val="1"/>
      </rPr>
      <t xml:space="preserve"> indicare la differenza tra il volume d'affari determinato in base ai parametri (nuovi ovvero oggetto di revisione) e quello risultante dalle operazioni registrate e la relativa imposta. Tale maggiore imponibile e la relativa imposta non devono essere indicati nel quadro VE.</t>
    </r>
  </si>
  <si>
    <t>Barrare la casella se società non operativa ai sensi dell'art. 30 della Legge 724 del 1994: indicare "1" se di comodo nel 2017, "2" se di comodo nel 2017 e nel 2016, "3" se di comodo nel 2017, nel 2016 e nel 2015, "4" se di comodo nel 2017, 2016 e 2015 e che non ha effettuato nel triennio operazioni rilevanti ai fini IVA non inferiori all'importo che risulta dall'applicazione delle percentuali di cui all'art. 30, comma 1, della Legge n. 724/1994.</t>
  </si>
  <si>
    <t>Operazioni effettuate in anni precedenti ma con imposta esigibile nel 2017</t>
  </si>
  <si>
    <t>Operazioni esenti (art. 10): i contribuenti per i quali nel 2017 ha avuto effetto la dispensa dall'obbligo di fatturazione di cui all'art. 36-bis del D.P.R. 633/72 devono indicare in questo rigo solamente le operazioni di cui ai punti 11), 18) e 19) dell'art. 10 medesimo (CD1 campo 3)</t>
  </si>
  <si>
    <t>Variazioni di sola imposta registrate nel 2017 e relative a operazioni registrate in anni precedenti e arrotondamenti</t>
  </si>
  <si>
    <r>
      <t xml:space="preserve">Operazioni che hanno concorso al volume d'affari di anni precedenti e per le quali nel 2017 si è verificata l'esigibilità dell'imposta- </t>
    </r>
    <r>
      <rPr>
        <b/>
        <sz val="12"/>
        <rFont val="Times New Roman"/>
        <family val="1"/>
      </rPr>
      <t xml:space="preserve">Fatturazione differita </t>
    </r>
    <r>
      <rPr>
        <sz val="12"/>
        <rFont val="Times New Roman"/>
        <family val="1"/>
      </rPr>
      <t>(es. ad Enti pubblici)</t>
    </r>
  </si>
  <si>
    <t>Variazioni di sola imposta registrate nel 2017 e relative a operazioni</t>
  </si>
  <si>
    <t>VJ12</t>
  </si>
  <si>
    <t>I TRIMESTRE</t>
  </si>
  <si>
    <t>II TRIMESTRE</t>
  </si>
  <si>
    <t>III TRIMESTRE</t>
  </si>
  <si>
    <t>SUBFORNITORI</t>
  </si>
  <si>
    <t>LIQUIDAZIONE ANTICIPATA</t>
  </si>
  <si>
    <t>MARZO/I TRIMESTRE</t>
  </si>
  <si>
    <t>GIUGNO/II TRIMESTRE</t>
  </si>
  <si>
    <t>SETTEMBRE/III TRIMESTRE</t>
  </si>
  <si>
    <t>DICEMBRE/IV TRIMESTRE</t>
  </si>
  <si>
    <t>IMPOSTA VERSATA PER IMMATRICOLAZIONI UE (*)</t>
  </si>
  <si>
    <t xml:space="preserve">** in caso di versamenti effettuati con il modello F24 immatricolazioni IVA UE nel campo debiti  andranno indicati esclusivamente gli importi versati utilizzando gli ordinari codici tributo e nei campi </t>
  </si>
  <si>
    <t>IMPORTO VERSATO          (di competenza del periodo ancorchè versato tardivamente) **</t>
  </si>
  <si>
    <t xml:space="preserve"> Acquisti registrati negli anni precedenti ma con imposta esigibile nel 2017</t>
  </si>
  <si>
    <t>Se per l'anno 2017 ha avuto effetto l'opzione di cui all'art. 36-bis, barrare la casella</t>
  </si>
  <si>
    <t>Pro-rata detraibilità del 2016</t>
  </si>
  <si>
    <t>Totale rettifica 2017</t>
  </si>
  <si>
    <t>IVA assolta sui beni ammortizzabili in possesso al 31-12-2017</t>
  </si>
  <si>
    <t>IVA assolta sui beni ammortizzabili ceduti nell'anno 2017</t>
  </si>
  <si>
    <t>Conguaglio relativo all'anno 2017</t>
  </si>
  <si>
    <t>CREDITO RISULTANTE DALLA DICHIARAZIONE IVA PER L'ANNO 2016 NON CHIESTO A RIMBORSO O CREDITO ANNUALE NON TRASFERIBILE</t>
  </si>
  <si>
    <t>CREDITO IVA RISULTANTE DAI PRIMI TRE TRIMESTRI DEL 2017 UTILIZZATO IN COMPENSAZIONE CON MOD. F24</t>
  </si>
  <si>
    <t>VERSAMENTI AUTO UE RELATIVI A CESSIONI EFFETTUATE NELL'ANNO</t>
  </si>
  <si>
    <t>IVA PERIODICA DOVUTA</t>
  </si>
  <si>
    <t>VL30-1</t>
  </si>
  <si>
    <t>VL30-2</t>
  </si>
  <si>
    <r>
      <t>§</t>
    </r>
    <r>
      <rPr>
        <sz val="7"/>
        <rFont val="Times New Roman"/>
        <family val="1"/>
      </rPr>
      <t xml:space="preserve">         </t>
    </r>
    <r>
      <rPr>
        <b/>
        <sz val="11"/>
        <rFont val="Times New Roman"/>
        <family val="1"/>
      </rPr>
      <t>a rigo VJ12</t>
    </r>
    <r>
      <rPr>
        <sz val="11"/>
        <rFont val="Times New Roman"/>
        <family val="1"/>
      </rPr>
      <t xml:space="preserve"> (imponibile e imposta), se si tratta di </t>
    </r>
    <r>
      <rPr>
        <b/>
        <sz val="11"/>
        <rFont val="Times New Roman"/>
        <family val="1"/>
      </rPr>
      <t>prestazioni di servizi</t>
    </r>
    <r>
      <rPr>
        <sz val="11"/>
        <rFont val="Times New Roman"/>
        <family val="1"/>
      </rPr>
      <t xml:space="preserve"> effettuate nel settore edile da subappaltatori;</t>
    </r>
  </si>
  <si>
    <r>
      <t>§</t>
    </r>
    <r>
      <rPr>
        <sz val="7"/>
        <rFont val="Times New Roman"/>
        <family val="1"/>
      </rPr>
      <t xml:space="preserve">         </t>
    </r>
    <r>
      <rPr>
        <b/>
        <sz val="11"/>
        <rFont val="Times New Roman"/>
        <family val="1"/>
      </rPr>
      <t>a rigo VJ13</t>
    </r>
    <r>
      <rPr>
        <sz val="11"/>
        <rFont val="Times New Roman"/>
        <family val="1"/>
      </rPr>
      <t xml:space="preserve"> (imponibile e imposta), se si tratta di </t>
    </r>
    <r>
      <rPr>
        <b/>
        <sz val="11"/>
        <rFont val="Times New Roman"/>
        <family val="1"/>
      </rPr>
      <t>acquisti</t>
    </r>
    <r>
      <rPr>
        <sz val="11"/>
        <rFont val="Times New Roman"/>
        <family val="1"/>
      </rPr>
      <t xml:space="preserve"> di immobili strumentali imponibili per opzione, assoggettati al reverse-charge dall’1/10/2007;</t>
    </r>
  </si>
  <si>
    <r>
      <t>§</t>
    </r>
    <r>
      <rPr>
        <sz val="7"/>
        <rFont val="Times New Roman"/>
        <family val="1"/>
      </rPr>
      <t xml:space="preserve">         </t>
    </r>
    <r>
      <rPr>
        <b/>
        <sz val="11"/>
        <rFont val="Times New Roman"/>
        <family val="1"/>
      </rPr>
      <t>a rigo VJ14</t>
    </r>
    <r>
      <rPr>
        <sz val="11"/>
        <rFont val="Times New Roman"/>
        <family val="1"/>
      </rPr>
      <t xml:space="preserve"> (imponibile e imposta), se si tratta di </t>
    </r>
    <r>
      <rPr>
        <b/>
        <sz val="11"/>
        <rFont val="Times New Roman"/>
        <family val="1"/>
      </rPr>
      <t>acquisti</t>
    </r>
    <r>
      <rPr>
        <sz val="11"/>
        <rFont val="Times New Roman"/>
        <family val="1"/>
      </rPr>
      <t xml:space="preserve"> di telefoni cellulari ex art.17 comma 6 lett.b</t>
    </r>
  </si>
  <si>
    <r>
      <t>§</t>
    </r>
    <r>
      <rPr>
        <sz val="7"/>
        <rFont val="Times New Roman"/>
        <family val="1"/>
      </rPr>
      <t xml:space="preserve">         </t>
    </r>
    <r>
      <rPr>
        <b/>
        <sz val="11"/>
        <rFont val="Times New Roman"/>
        <family val="1"/>
      </rPr>
      <t>a rigo VJ15</t>
    </r>
    <r>
      <rPr>
        <sz val="11"/>
        <rFont val="Times New Roman"/>
        <family val="1"/>
      </rPr>
      <t xml:space="preserve"> (imponibile e imposta), se si tratta di </t>
    </r>
    <r>
      <rPr>
        <b/>
        <sz val="11"/>
        <rFont val="Times New Roman"/>
        <family val="1"/>
      </rPr>
      <t>prodotti elettronic</t>
    </r>
    <r>
      <rPr>
        <sz val="11"/>
        <rFont val="Times New Roman"/>
        <family val="1"/>
      </rPr>
      <t>i ex art. 17 comma 6 lett. c;</t>
    </r>
  </si>
  <si>
    <r>
      <t>§</t>
    </r>
    <r>
      <rPr>
        <sz val="7"/>
        <rFont val="Times New Roman"/>
        <family val="1"/>
      </rPr>
      <t xml:space="preserve">         </t>
    </r>
    <r>
      <rPr>
        <b/>
        <sz val="11"/>
        <rFont val="Times New Roman"/>
        <family val="1"/>
      </rPr>
      <t>a rigo VJ16</t>
    </r>
    <r>
      <rPr>
        <sz val="11"/>
        <rFont val="Times New Roman"/>
        <family val="1"/>
      </rPr>
      <t xml:space="preserve"> (imponibile e imposta), se si tratta di </t>
    </r>
    <r>
      <rPr>
        <b/>
        <sz val="11"/>
        <rFont val="Times New Roman"/>
        <family val="1"/>
      </rPr>
      <t>prestazioni di servizi</t>
    </r>
    <r>
      <rPr>
        <sz val="11"/>
        <rFont val="Times New Roman"/>
        <family val="1"/>
      </rPr>
      <t xml:space="preserve"> effettuate nel settore edile e connessi (art. 17, c.6, lett. a-ter);</t>
    </r>
  </si>
  <si>
    <r>
      <t>§</t>
    </r>
    <r>
      <rPr>
        <sz val="7"/>
        <rFont val="Times New Roman"/>
        <family val="1"/>
      </rPr>
      <t xml:space="preserve">         </t>
    </r>
    <r>
      <rPr>
        <b/>
        <sz val="11"/>
        <rFont val="Times New Roman"/>
        <family val="1"/>
      </rPr>
      <t>a rigo VJ17</t>
    </r>
    <r>
      <rPr>
        <sz val="11"/>
        <rFont val="Times New Roman"/>
        <family val="1"/>
      </rPr>
      <t xml:space="preserve"> (imponibile e imposta), se si tratta di acquisti di beni e</t>
    </r>
    <r>
      <rPr>
        <b/>
        <sz val="11"/>
        <rFont val="Times New Roman"/>
        <family val="1"/>
      </rPr>
      <t xml:space="preserve"> d</t>
    </r>
    <r>
      <rPr>
        <sz val="11"/>
        <rFont val="Times New Roman"/>
        <family val="1"/>
      </rPr>
      <t>el settore energetico ex art.17 comma 6, lett.d bis, d ter, d quater;</t>
    </r>
  </si>
  <si>
    <r>
      <t>§</t>
    </r>
    <r>
      <rPr>
        <sz val="7"/>
        <rFont val="Times New Roman"/>
        <family val="1"/>
      </rPr>
      <t xml:space="preserve">         </t>
    </r>
    <r>
      <rPr>
        <b/>
        <sz val="11"/>
        <rFont val="Times New Roman"/>
        <family val="1"/>
      </rPr>
      <t>a rigo VJ18</t>
    </r>
    <r>
      <rPr>
        <sz val="11"/>
        <rFont val="Times New Roman"/>
        <family val="1"/>
      </rPr>
      <t xml:space="preserve"> (imponibile e imposta), se si tratta di </t>
    </r>
    <r>
      <rPr>
        <b/>
        <sz val="11"/>
        <rFont val="Times New Roman"/>
        <family val="1"/>
      </rPr>
      <t>acquisti</t>
    </r>
    <r>
      <rPr>
        <sz val="11"/>
        <rFont val="Times New Roman"/>
        <family val="1"/>
      </rPr>
      <t xml:space="preserve"> delle Pubbliche Amministrazioni titolari di partita Iva ex art.17 ter.</t>
    </r>
  </si>
  <si>
    <r>
      <t xml:space="preserve">Il totale dell’IVA relativo alle </t>
    </r>
    <r>
      <rPr>
        <b/>
        <sz val="11"/>
        <rFont val="Times New Roman"/>
        <family val="1"/>
      </rPr>
      <t>operazioni passive</t>
    </r>
    <r>
      <rPr>
        <sz val="11"/>
        <rFont val="Times New Roman"/>
        <family val="1"/>
      </rPr>
      <t xml:space="preserve"> soggette al reverse-charge (indicato a rigo VJ19) confluisce a </t>
    </r>
    <r>
      <rPr>
        <b/>
        <sz val="11"/>
        <rFont val="Times New Roman"/>
        <family val="1"/>
      </rPr>
      <t>rigo VL1</t>
    </r>
  </si>
  <si>
    <r>
      <t>Importo dell'eventuale margine negativo dell'anno precedente (rigo 15</t>
    </r>
    <r>
      <rPr>
        <b/>
        <sz val="10"/>
        <rFont val="Times New Roman"/>
        <family val="1"/>
      </rPr>
      <t xml:space="preserve"> </t>
    </r>
    <r>
      <rPr>
        <sz val="10"/>
        <rFont val="Times New Roman"/>
        <family val="1"/>
      </rPr>
      <t>del prospetto relativo all'anno 2016)</t>
    </r>
  </si>
  <si>
    <r>
      <t>N.B.</t>
    </r>
    <r>
      <rPr>
        <sz val="10"/>
        <rFont val="Times New Roman"/>
        <family val="1"/>
      </rPr>
      <t xml:space="preserve"> Se applicando il regime del margine con il metodo globale nelle prime liquidazioni periodiche si è evidenziato un margine positivo (maggiore IVA dovuta) mentre nelle ultime liquidazioni si è evidenziato un margine negativo, per determinare la base imponibile lorda (o il margine negativo) OCCORRE comunque far riferimento alle risultanze contabili relative a tutto l'anno 2017. Quindi se nell'anno 2017 si è evidenziato un margine negativo, le operazioni assoggettate al regime del margine </t>
    </r>
    <r>
      <rPr>
        <b/>
        <sz val="10"/>
        <rFont val="Times New Roman"/>
        <family val="1"/>
      </rPr>
      <t xml:space="preserve">non </t>
    </r>
    <r>
      <rPr>
        <sz val="10"/>
        <rFont val="Times New Roman"/>
        <family val="1"/>
      </rPr>
      <t>devono essere comprese nel quadro VE. Anche le risultanze finali dei registri devono tener conto che il margine negativo utilizzabile nell'anno 2017 è quello calcolato su base annua.</t>
    </r>
  </si>
  <si>
    <t>Plafond disponibile al 01/01/2017</t>
  </si>
  <si>
    <t>Va compilato da tutti coloro che hanno utilizzato il plafond nel 2017 indipendentemente dal metodo di calcolo seguito (mensile o annuale)</t>
  </si>
  <si>
    <t>Va compilato da coloro che nel corso del 2017 hanno effettuato acquisti o importazioni utilizzando un plafond rapportato alle operazioni agevolate realizzate nei 12 mesi precedenti</t>
  </si>
  <si>
    <t>ANNO IMPOSTA 2017</t>
  </si>
  <si>
    <t xml:space="preserve"> - fatture registrate nel 2017 per merce consegnata nel 2018</t>
  </si>
  <si>
    <t xml:space="preserve"> + fatture registrate nel 2016 per merce consegnata nel 2017</t>
  </si>
  <si>
    <t xml:space="preserve"> - fatture registrate nel 2017 per merce ricevuta nel 2018</t>
  </si>
  <si>
    <t xml:space="preserve"> + fatture registrate nel 2016 per merce ricevuta nel 2017</t>
  </si>
  <si>
    <t>Termini di scadenza: la dichiarazione deve essere presentata inderogabilmente entro il 30.4.2018</t>
  </si>
  <si>
    <r>
      <rPr>
        <b/>
        <sz val="12"/>
        <rFont val="Times New Roman"/>
        <family val="1"/>
      </rPr>
      <t>VX2</t>
    </r>
    <r>
      <rPr>
        <sz val="12"/>
        <rFont val="Times New Roman"/>
        <family val="1"/>
      </rPr>
      <t xml:space="preserve">        SALDO  credito</t>
    </r>
  </si>
  <si>
    <t>Compensazione/detrazione</t>
  </si>
  <si>
    <t>Credito annuale ceduto al gruppo</t>
  </si>
  <si>
    <t>IMPORTO DA PORTARE A NUOVO/ A RIMBORSO</t>
  </si>
  <si>
    <r>
      <t>Operazioni effettuate nei confronti dei soggetti di cui all'art. 17-ter (</t>
    </r>
    <r>
      <rPr>
        <b/>
        <sz val="12"/>
        <color indexed="30"/>
        <rFont val="Times New Roman"/>
        <family val="1"/>
      </rPr>
      <t>split payment</t>
    </r>
    <r>
      <rPr>
        <sz val="12"/>
        <color indexed="30"/>
        <rFont val="Times New Roman"/>
        <family val="1"/>
      </rPr>
      <t>)</t>
    </r>
  </si>
  <si>
    <t>Acquisti delle Pubbliche Amministrazioni titolari di partita Iva, ai sensi dell’articolo 17 ter (SPLIT PAYMENT)</t>
  </si>
  <si>
    <t xml:space="preserve">IVA PERIODICA VERSATA COMPRESI L'ACCONTO, GLI INTERESSI TRIMESTRALI E IVA VERSATA CON RAVVEDIMENTO </t>
  </si>
  <si>
    <t>AMMONTARE IVA PERIODICA</t>
  </si>
  <si>
    <t xml:space="preserve">QUADRO VH - VARIAZIONI DELLE COMUNICAZIONI PERIODICHE </t>
  </si>
  <si>
    <t>IV TRIMESTRE (solo per trimestrali "speciali")</t>
  </si>
  <si>
    <t xml:space="preserve"> VERSAMENTI IMMATRICOLAZIONE AUTO UE</t>
  </si>
  <si>
    <t xml:space="preserve">QUADRO VM (ex sez. II del quadro VH) </t>
  </si>
  <si>
    <t>I versamenti di impostA anticipati effettuati con il modello F24 immatricolazioni IVA UE confluiranno nella liquidazione periodica relativa al periodo nel quale è avvenuta la vendita dell'autovettura</t>
  </si>
  <si>
    <t>Devono essere ricompresi anche i versamenti effettuati nel 2017 in relazione ad auto immatricolate 2017 ma oggetto di cessione nel 2018</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</si>
</sst>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General_)"/>
    <numFmt numFmtId="179" formatCode="#,##0.0;[Red]\-#,##0.0"/>
    <numFmt numFmtId="180" formatCode="#,##0.000;[Red]\-#,##0.000"/>
    <numFmt numFmtId="181" formatCode="_-* #,##0.0_-;\-* #,##0.0_-;_-* &quot;-&quot;_-;_-@_-"/>
    <numFmt numFmtId="182" formatCode="_-* #,##0.00_-;\-* #,##0.00_-;_-* &quot;-&quot;_-;_-@_-"/>
    <numFmt numFmtId="183" formatCode="#,##0.0000;[Red]\-#,##0.0000"/>
    <numFmt numFmtId="184" formatCode="0.000"/>
    <numFmt numFmtId="185" formatCode="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 #,##0;[Red]\-[$€]\ #,##0"/>
    <numFmt numFmtId="196" formatCode="[$€]\ #,##0.0;[Red]\-[$€]\ #,##0.0"/>
    <numFmt numFmtId="197" formatCode="[$€]\ #,##0.00;[Red]\-[$€]\ #,##0.00"/>
    <numFmt numFmtId="198" formatCode="#,##0.00\ [$€-1];[Red]\-#,##0.00\ [$€-1]"/>
    <numFmt numFmtId="199" formatCode="#,##0.00\ [$€-1007];[Red]\-#,##0.00\ [$€-1007]"/>
    <numFmt numFmtId="200" formatCode="&quot;Sì&quot;;&quot;Sì&quot;;&quot;No&quot;"/>
    <numFmt numFmtId="201" formatCode="&quot;Vero&quot;;&quot;Vero&quot;;&quot;Falso&quot;"/>
    <numFmt numFmtId="202" formatCode="&quot;Attivo&quot;;&quot;Attivo&quot;;&quot;Disattivo&quot;"/>
    <numFmt numFmtId="203" formatCode="[$€-2]\ #.##000_);[Red]\([$€-2]\ #.##000\)"/>
    <numFmt numFmtId="204" formatCode="0.0%"/>
    <numFmt numFmtId="205" formatCode="#,##0.00_ ;[Red]\-#,##0.00\ "/>
    <numFmt numFmtId="206" formatCode="[$-410]dddd\ d\ mmmm\ yyyy"/>
  </numFmts>
  <fonts count="107">
    <font>
      <sz val="10"/>
      <name val="MS Sans Serif"/>
      <family val="0"/>
    </font>
    <font>
      <b/>
      <sz val="10"/>
      <name val="MS Sans Serif"/>
      <family val="0"/>
    </font>
    <font>
      <i/>
      <sz val="10"/>
      <name val="MS Sans Serif"/>
      <family val="0"/>
    </font>
    <font>
      <b/>
      <i/>
      <sz val="10"/>
      <name val="MS Sans Serif"/>
      <family val="0"/>
    </font>
    <font>
      <b/>
      <sz val="18"/>
      <name val="Times New Roman"/>
      <family val="1"/>
    </font>
    <font>
      <sz val="10"/>
      <name val="Times New Roman"/>
      <family val="1"/>
    </font>
    <font>
      <sz val="14"/>
      <name val="Times New Roman"/>
      <family val="1"/>
    </font>
    <font>
      <b/>
      <sz val="12"/>
      <name val="Times New Roman"/>
      <family val="1"/>
    </font>
    <font>
      <b/>
      <sz val="10"/>
      <name val="Times New Roman"/>
      <family val="1"/>
    </font>
    <font>
      <sz val="12"/>
      <name val="Times New Roman"/>
      <family val="1"/>
    </font>
    <font>
      <b/>
      <sz val="14"/>
      <name val="Times New Roman"/>
      <family val="1"/>
    </font>
    <font>
      <sz val="20"/>
      <name val="Times New Roman"/>
      <family val="1"/>
    </font>
    <font>
      <b/>
      <sz val="16"/>
      <name val="Times New Roman"/>
      <family val="1"/>
    </font>
    <font>
      <b/>
      <i/>
      <sz val="12"/>
      <name val="Times New Roman"/>
      <family val="1"/>
    </font>
    <font>
      <u val="single"/>
      <sz val="12"/>
      <name val="Times New Roman"/>
      <family val="1"/>
    </font>
    <font>
      <sz val="10"/>
      <name val="Arial"/>
      <family val="2"/>
    </font>
    <font>
      <sz val="8"/>
      <name val="Times New Roman"/>
      <family val="1"/>
    </font>
    <font>
      <b/>
      <sz val="11"/>
      <name val="Times New Roman"/>
      <family val="1"/>
    </font>
    <font>
      <sz val="11"/>
      <name val="Times New Roman"/>
      <family val="1"/>
    </font>
    <font>
      <i/>
      <sz val="11"/>
      <name val="Times New Roman"/>
      <family val="1"/>
    </font>
    <font>
      <b/>
      <u val="single"/>
      <sz val="12"/>
      <name val="Times New Roman"/>
      <family val="1"/>
    </font>
    <font>
      <sz val="12"/>
      <name val="Bookman Old Style"/>
      <family val="1"/>
    </font>
    <font>
      <i/>
      <sz val="12"/>
      <name val="Times New Roman"/>
      <family val="1"/>
    </font>
    <font>
      <b/>
      <u val="single"/>
      <sz val="10"/>
      <name val="Times New Roman"/>
      <family val="1"/>
    </font>
    <font>
      <sz val="8"/>
      <name val="MS Sans Serif"/>
      <family val="2"/>
    </font>
    <font>
      <sz val="7"/>
      <name val="Times New Roman"/>
      <family val="1"/>
    </font>
    <font>
      <b/>
      <sz val="9"/>
      <name val="Times New (W1)"/>
      <family val="0"/>
    </font>
    <font>
      <b/>
      <sz val="12"/>
      <name val="Times New (W1)"/>
      <family val="0"/>
    </font>
    <font>
      <sz val="11"/>
      <name val="Wingdings"/>
      <family val="0"/>
    </font>
    <font>
      <b/>
      <u val="single"/>
      <sz val="11"/>
      <name val="Times New Roman"/>
      <family val="1"/>
    </font>
    <font>
      <u val="single"/>
      <sz val="11"/>
      <name val="Times New Roman"/>
      <family val="1"/>
    </font>
    <font>
      <u val="single"/>
      <sz val="10"/>
      <color indexed="12"/>
      <name val="MS Sans Serif"/>
      <family val="2"/>
    </font>
    <font>
      <u val="single"/>
      <sz val="10"/>
      <color indexed="36"/>
      <name val="MS Sans Serif"/>
      <family val="2"/>
    </font>
    <font>
      <sz val="15"/>
      <name val="Times New Roman"/>
      <family val="1"/>
    </font>
    <font>
      <b/>
      <sz val="9"/>
      <name val="Times New Roman"/>
      <family val="1"/>
    </font>
    <font>
      <sz val="9"/>
      <name val="Times New Roman"/>
      <family val="1"/>
    </font>
    <font>
      <sz val="9"/>
      <name val="MS Sans Serif"/>
      <family val="2"/>
    </font>
    <font>
      <b/>
      <sz val="13"/>
      <name val="Times New Roman"/>
      <family val="1"/>
    </font>
    <font>
      <sz val="18"/>
      <name val="Times New Roman"/>
      <family val="1"/>
    </font>
    <font>
      <b/>
      <sz val="15"/>
      <name val="Times New Roman"/>
      <family val="1"/>
    </font>
    <font>
      <i/>
      <sz val="10"/>
      <name val="Times New Roman"/>
      <family val="1"/>
    </font>
    <font>
      <sz val="12"/>
      <color indexed="10"/>
      <name val="Times New Roman"/>
      <family val="1"/>
    </font>
    <font>
      <sz val="10"/>
      <name val="Tahoma"/>
      <family val="2"/>
    </font>
    <font>
      <b/>
      <sz val="10"/>
      <name val="Tahoma"/>
      <family val="2"/>
    </font>
    <font>
      <sz val="6"/>
      <name val="Times New Roman"/>
      <family val="1"/>
    </font>
    <font>
      <b/>
      <i/>
      <sz val="10"/>
      <name val="Times New Roman"/>
      <family val="1"/>
    </font>
    <font>
      <b/>
      <sz val="12"/>
      <color indexed="30"/>
      <name val="Times New Roman"/>
      <family val="1"/>
    </font>
    <font>
      <sz val="12"/>
      <color indexed="30"/>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18"/>
      <color indexed="9"/>
      <name val="Times New Roman"/>
      <family val="1"/>
    </font>
    <font>
      <sz val="18"/>
      <color indexed="9"/>
      <name val="Times New Roman"/>
      <family val="1"/>
    </font>
    <font>
      <b/>
      <sz val="12"/>
      <color indexed="9"/>
      <name val="Times New Roman"/>
      <family val="1"/>
    </font>
    <font>
      <sz val="10"/>
      <color indexed="30"/>
      <name val="Times New Roman"/>
      <family val="1"/>
    </font>
    <font>
      <b/>
      <sz val="10"/>
      <color indexed="30"/>
      <name val="Times New Roman"/>
      <family val="1"/>
    </font>
    <font>
      <b/>
      <sz val="16"/>
      <color indexed="30"/>
      <name val="Times New Roman"/>
      <family val="1"/>
    </font>
    <font>
      <i/>
      <sz val="12"/>
      <color indexed="30"/>
      <name val="Times New Roman"/>
      <family val="1"/>
    </font>
    <font>
      <sz val="10"/>
      <color indexed="8"/>
      <name val="MS Sans Serif"/>
      <family val="0"/>
    </font>
    <font>
      <sz val="10"/>
      <color indexed="8"/>
      <name val="Times New Roman"/>
      <family val="0"/>
    </font>
    <font>
      <sz val="12"/>
      <color indexed="8"/>
      <name val="Times New Roman"/>
      <family val="0"/>
    </font>
    <font>
      <b/>
      <sz val="12"/>
      <color indexed="8"/>
      <name val="Times New Roman"/>
      <family val="0"/>
    </font>
    <font>
      <u val="single"/>
      <sz val="12"/>
      <color indexed="8"/>
      <name val="Times New Roman"/>
      <family val="0"/>
    </font>
    <font>
      <sz val="14"/>
      <color indexed="8"/>
      <name val="Times New Roman"/>
      <family val="0"/>
    </font>
    <font>
      <b/>
      <sz val="14"/>
      <color indexed="8"/>
      <name val="Times New Roman"/>
      <family val="0"/>
    </font>
    <font>
      <b/>
      <i/>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8"/>
      <color theme="0"/>
      <name val="Times New Roman"/>
      <family val="1"/>
    </font>
    <font>
      <sz val="18"/>
      <color theme="0"/>
      <name val="Times New Roman"/>
      <family val="1"/>
    </font>
    <font>
      <sz val="12"/>
      <color rgb="FFFF0000"/>
      <name val="Times New Roman"/>
      <family val="1"/>
    </font>
    <font>
      <b/>
      <sz val="12"/>
      <color theme="0"/>
      <name val="Times New Roman"/>
      <family val="1"/>
    </font>
    <font>
      <sz val="10"/>
      <color rgb="FF0070C0"/>
      <name val="Times New Roman"/>
      <family val="1"/>
    </font>
    <font>
      <b/>
      <sz val="10"/>
      <color rgb="FF0070C0"/>
      <name val="Times New Roman"/>
      <family val="1"/>
    </font>
    <font>
      <sz val="12"/>
      <color rgb="FF0070C0"/>
      <name val="Times New Roman"/>
      <family val="1"/>
    </font>
    <font>
      <b/>
      <sz val="16"/>
      <color rgb="FF0070C0"/>
      <name val="Times New Roman"/>
      <family val="1"/>
    </font>
    <font>
      <i/>
      <sz val="12"/>
      <color rgb="FF0070C0"/>
      <name val="Times New Roman"/>
      <family val="1"/>
    </font>
    <font>
      <b/>
      <sz val="12"/>
      <color rgb="FF0070C0"/>
      <name val="Times New Roman"/>
      <family val="1"/>
    </font>
    <font>
      <b/>
      <sz val="8"/>
      <name val="MS Sans Serif"/>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gray125">
        <bgColor indexed="9"/>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rgb="FFFFFF99"/>
        <bgColor indexed="64"/>
      </patternFill>
    </fill>
    <fill>
      <patternFill patternType="solid">
        <fgColor theme="4" tint="-0.4999699890613556"/>
        <bgColor indexed="64"/>
      </patternFill>
    </fill>
    <fill>
      <patternFill patternType="solid">
        <fgColor theme="0"/>
        <bgColor indexed="64"/>
      </patternFill>
    </fill>
    <fill>
      <patternFill patternType="solid">
        <fgColor rgb="FF002060"/>
        <bgColor indexed="64"/>
      </patternFill>
    </fill>
    <fill>
      <patternFill patternType="solid">
        <fgColor theme="0" tint="-0.04997999966144562"/>
        <bgColor indexed="64"/>
      </patternFill>
    </fill>
    <fill>
      <patternFill patternType="gray125">
        <bgColor theme="0" tint="-0.04997999966144562"/>
      </patternFill>
    </fill>
    <fill>
      <patternFill patternType="gray125">
        <bgColor theme="0"/>
      </patternFill>
    </fill>
  </fills>
  <borders count="1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medium"/>
      <right style="thin"/>
      <top style="thin"/>
      <bottom style="thin"/>
    </border>
    <border>
      <left style="medium"/>
      <right style="thin"/>
      <top style="thin"/>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medium"/>
      <right style="thin"/>
      <top>
        <color indexed="63"/>
      </top>
      <bottom style="thin"/>
    </border>
    <border>
      <left style="thin"/>
      <right style="thin"/>
      <top style="hair"/>
      <bottom style="hair"/>
    </border>
    <border>
      <left style="thin"/>
      <right style="thin"/>
      <top>
        <color indexed="63"/>
      </top>
      <bottom style="hair"/>
    </border>
    <border>
      <left style="thin"/>
      <right style="thin"/>
      <top>
        <color indexed="63"/>
      </top>
      <bottom style="double"/>
    </border>
    <border>
      <left>
        <color indexed="63"/>
      </left>
      <right>
        <color indexed="63"/>
      </right>
      <top>
        <color indexed="63"/>
      </top>
      <bottom style="double"/>
    </border>
    <border>
      <left style="thin"/>
      <right style="thin"/>
      <top style="double"/>
      <bottom style="double"/>
    </border>
    <border>
      <left style="thin"/>
      <right style="thin"/>
      <top style="double"/>
      <bottom style="hair"/>
    </border>
    <border>
      <left style="thin"/>
      <right style="thin"/>
      <top style="hair"/>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style="hair"/>
      <top style="thin"/>
      <bottom style="thin"/>
    </border>
    <border>
      <left style="hair"/>
      <right style="hair"/>
      <top style="thin"/>
      <bottom style="thin"/>
    </border>
    <border>
      <left style="thin"/>
      <right style="thin"/>
      <top style="hair"/>
      <bottom style="medium"/>
    </border>
    <border>
      <left style="thin"/>
      <right style="thin"/>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hair"/>
      <bottom>
        <color indexed="63"/>
      </bottom>
    </border>
    <border>
      <left>
        <color indexed="63"/>
      </left>
      <right>
        <color indexed="63"/>
      </right>
      <top style="thin"/>
      <bottom style="thin"/>
    </border>
    <border>
      <left style="thin"/>
      <right style="medium"/>
      <top>
        <color indexed="63"/>
      </top>
      <bottom>
        <color indexed="63"/>
      </bottom>
    </border>
    <border>
      <left style="medium"/>
      <right style="thin"/>
      <top>
        <color indexed="63"/>
      </top>
      <bottom>
        <color indexed="63"/>
      </bottom>
    </border>
    <border>
      <left style="thin"/>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double"/>
    </border>
    <border>
      <left style="medium"/>
      <right style="thin"/>
      <top style="medium"/>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style="double"/>
    </border>
    <border>
      <left style="thin"/>
      <right>
        <color indexed="63"/>
      </right>
      <top style="hair"/>
      <bottom style="hair"/>
    </border>
    <border>
      <left style="hair"/>
      <right style="medium"/>
      <top style="hair"/>
      <bottom style="hair"/>
    </border>
    <border>
      <left style="hair"/>
      <right style="medium"/>
      <top>
        <color indexed="63"/>
      </top>
      <bottom style="hair"/>
    </border>
    <border>
      <left style="hair"/>
      <right style="medium"/>
      <top style="hair"/>
      <bottom>
        <color indexed="63"/>
      </bottom>
    </border>
    <border>
      <left style="hair"/>
      <right style="thin"/>
      <top style="thin"/>
      <bottom style="thin"/>
    </border>
    <border>
      <left style="medium"/>
      <right>
        <color indexed="63"/>
      </right>
      <top style="medium"/>
      <bottom style="thin"/>
    </border>
    <border>
      <left style="medium"/>
      <right>
        <color indexed="63"/>
      </right>
      <top style="medium"/>
      <bottom style="medium"/>
    </border>
    <border>
      <left style="thin"/>
      <right style="hair"/>
      <top style="thin"/>
      <bottom style="hair"/>
    </border>
    <border>
      <left style="thin"/>
      <right style="hair"/>
      <top style="hair"/>
      <bottom style="thin"/>
    </border>
    <border>
      <left style="thin"/>
      <right style="hair"/>
      <top style="hair"/>
      <bottom style="hair"/>
    </border>
    <border>
      <left style="thin"/>
      <right style="hair"/>
      <top style="hair"/>
      <bottom>
        <color indexed="63"/>
      </bottom>
    </border>
    <border>
      <left style="thin"/>
      <right style="hair"/>
      <top>
        <color indexed="63"/>
      </top>
      <bottom style="hair"/>
    </border>
    <border>
      <left style="thin"/>
      <right style="hair"/>
      <top>
        <color indexed="63"/>
      </top>
      <bottom style="thin"/>
    </border>
    <border>
      <left style="hair"/>
      <right>
        <color indexed="63"/>
      </right>
      <top style="hair"/>
      <bottom style="thin"/>
    </border>
    <border>
      <left style="hair"/>
      <right>
        <color indexed="63"/>
      </right>
      <top style="hair"/>
      <bottom>
        <color indexed="63"/>
      </bottom>
    </border>
    <border>
      <left style="hair"/>
      <right>
        <color indexed="63"/>
      </right>
      <top style="thin"/>
      <bottom style="hair"/>
    </border>
    <border>
      <left style="hair"/>
      <right>
        <color indexed="63"/>
      </right>
      <top style="hair"/>
      <bottom style="hair"/>
    </border>
    <border>
      <left style="hair"/>
      <right>
        <color indexed="63"/>
      </right>
      <top>
        <color indexed="63"/>
      </top>
      <bottom style="thin"/>
    </border>
    <border>
      <left style="medium"/>
      <right>
        <color indexed="63"/>
      </right>
      <top style="thin"/>
      <bottom style="hair"/>
    </border>
    <border>
      <left style="hair"/>
      <right style="medium"/>
      <top style="thin"/>
      <bottom style="hair"/>
    </border>
    <border>
      <left style="medium"/>
      <right>
        <color indexed="63"/>
      </right>
      <top style="hair"/>
      <bottom style="thin"/>
    </border>
    <border>
      <left style="hair"/>
      <right style="medium"/>
      <top style="hair"/>
      <bottom style="thin"/>
    </border>
    <border>
      <left style="hair"/>
      <right style="medium"/>
      <top>
        <color indexed="63"/>
      </top>
      <bottom style="thin"/>
    </border>
    <border>
      <left style="medium"/>
      <right>
        <color indexed="63"/>
      </right>
      <top style="thin"/>
      <bottom style="medium"/>
    </border>
    <border>
      <left style="thin"/>
      <right style="hair"/>
      <top style="thin"/>
      <bottom style="medium"/>
    </border>
    <border>
      <left style="hair"/>
      <right>
        <color indexed="63"/>
      </right>
      <top style="thin"/>
      <bottom style="medium"/>
    </border>
    <border>
      <left style="thin"/>
      <right style="hair"/>
      <top style="medium"/>
      <bottom style="medium"/>
    </border>
    <border>
      <left style="hair"/>
      <right style="medium"/>
      <top style="hair"/>
      <bottom style="medium"/>
    </border>
    <border>
      <left style="hair"/>
      <right>
        <color indexed="63"/>
      </right>
      <top style="medium"/>
      <bottom style="medium"/>
    </border>
    <border>
      <left style="hair"/>
      <right style="medium"/>
      <top style="medium"/>
      <bottom style="medium"/>
    </border>
    <border>
      <left style="hair"/>
      <right>
        <color indexed="63"/>
      </right>
      <top>
        <color indexed="63"/>
      </top>
      <bottom style="hair"/>
    </border>
    <border>
      <left>
        <color indexed="63"/>
      </left>
      <right>
        <color indexed="63"/>
      </right>
      <top style="hair"/>
      <bottom style="thin"/>
    </border>
    <border>
      <left>
        <color indexed="63"/>
      </left>
      <right style="thin"/>
      <top style="hair"/>
      <bottom style="thin"/>
    </border>
    <border>
      <left>
        <color indexed="63"/>
      </left>
      <right style="medium"/>
      <top style="medium"/>
      <bottom style="medium"/>
    </border>
    <border>
      <left style="medium"/>
      <right>
        <color indexed="63"/>
      </right>
      <top style="hair"/>
      <bottom style="medium"/>
    </border>
    <border>
      <left style="hair"/>
      <right style="medium"/>
      <top style="medium"/>
      <bottom>
        <color indexed="63"/>
      </bottom>
    </border>
    <border>
      <left style="hair"/>
      <right style="medium"/>
      <top>
        <color indexed="63"/>
      </top>
      <bottom style="medium"/>
    </border>
    <border>
      <left style="hair"/>
      <right style="medium"/>
      <top style="medium"/>
      <bottom style="hair"/>
    </border>
    <border>
      <left style="thin"/>
      <right>
        <color indexed="63"/>
      </right>
      <top style="hair"/>
      <bottom style="thin"/>
    </border>
    <border>
      <left style="hair"/>
      <right style="hair"/>
      <top style="medium"/>
      <bottom>
        <color indexed="63"/>
      </bottom>
    </border>
    <border>
      <left style="hair"/>
      <right style="hair"/>
      <top>
        <color indexed="63"/>
      </top>
      <bottom style="thin"/>
    </border>
    <border>
      <left style="hair"/>
      <right>
        <color indexed="63"/>
      </right>
      <top style="medium"/>
      <bottom>
        <color indexed="63"/>
      </bottom>
    </border>
    <border>
      <left style="hair"/>
      <right>
        <color indexed="63"/>
      </right>
      <top>
        <color indexed="63"/>
      </top>
      <bottom style="medium"/>
    </border>
    <border>
      <left style="hair"/>
      <right>
        <color indexed="63"/>
      </right>
      <top style="medium"/>
      <bottom style="hair"/>
    </border>
    <border>
      <left>
        <color indexed="63"/>
      </left>
      <right style="medium"/>
      <top style="medium"/>
      <bottom style="thin"/>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thin"/>
      <top style="hair"/>
      <bottom style="thin"/>
    </border>
    <border>
      <left style="thin"/>
      <right>
        <color indexed="63"/>
      </right>
      <top style="thin"/>
      <bottom style="hair"/>
    </border>
    <border>
      <left style="thin"/>
      <right style="medium"/>
      <top>
        <color indexed="63"/>
      </top>
      <bottom style="thin"/>
    </border>
    <border>
      <left style="thin"/>
      <right style="medium"/>
      <top style="thin"/>
      <bottom style="thin"/>
    </border>
    <border>
      <left style="thin"/>
      <right style="medium"/>
      <top style="thin"/>
      <bottom style="medium"/>
    </border>
    <border>
      <left style="hair"/>
      <right style="thin"/>
      <top>
        <color indexed="63"/>
      </top>
      <bottom style="thin"/>
    </border>
    <border>
      <left style="thin"/>
      <right>
        <color indexed="63"/>
      </right>
      <top style="hair"/>
      <bottom>
        <color indexed="63"/>
      </bottom>
    </border>
    <border>
      <left style="hair"/>
      <right style="thin"/>
      <top style="hair"/>
      <bottom>
        <color indexed="63"/>
      </bottom>
    </border>
    <border>
      <left style="thin"/>
      <right style="thin"/>
      <top style="dashed"/>
      <bottom style="thin"/>
    </border>
    <border>
      <left style="medium"/>
      <right style="thin"/>
      <top>
        <color indexed="63"/>
      </top>
      <bottom style="hair"/>
    </border>
    <border>
      <left style="thin"/>
      <right style="medium"/>
      <top>
        <color indexed="63"/>
      </top>
      <bottom style="hair"/>
    </border>
    <border>
      <left>
        <color indexed="63"/>
      </left>
      <right style="thin"/>
      <top>
        <color indexed="63"/>
      </top>
      <bottom style="hair"/>
    </border>
    <border>
      <left style="medium"/>
      <right style="thin"/>
      <top style="hair"/>
      <bottom style="hair"/>
    </border>
    <border>
      <left style="thin"/>
      <right style="medium"/>
      <top style="hair"/>
      <bottom style="hair"/>
    </border>
    <border>
      <left style="medium"/>
      <right style="thin"/>
      <top style="hair"/>
      <bottom style="double"/>
    </border>
    <border>
      <left style="thin"/>
      <right style="medium"/>
      <top style="hair"/>
      <bottom style="double"/>
    </border>
    <border>
      <left>
        <color indexed="63"/>
      </left>
      <right style="thin"/>
      <top style="hair"/>
      <bottom style="double"/>
    </border>
    <border>
      <left style="medium"/>
      <right>
        <color indexed="63"/>
      </right>
      <top style="medium"/>
      <bottom style="hair"/>
    </border>
    <border>
      <left style="thin"/>
      <right>
        <color indexed="63"/>
      </right>
      <top style="double"/>
      <bottom style="thin"/>
    </border>
    <border>
      <left style="medium"/>
      <right style="medium"/>
      <top style="medium"/>
      <bottom style="medium"/>
    </border>
    <border>
      <left>
        <color indexed="63"/>
      </left>
      <right style="medium"/>
      <top>
        <color indexed="63"/>
      </top>
      <bottom>
        <color indexed="63"/>
      </bottom>
    </border>
    <border>
      <left style="hair"/>
      <right style="hair"/>
      <top style="hair"/>
      <bottom style="thin"/>
    </border>
    <border>
      <left style="hair"/>
      <right>
        <color indexed="63"/>
      </right>
      <top style="hair"/>
      <bottom style="medium"/>
    </border>
    <border>
      <left>
        <color indexed="63"/>
      </left>
      <right>
        <color indexed="63"/>
      </right>
      <top style="medium"/>
      <bottom>
        <color indexed="63"/>
      </bottom>
    </border>
    <border>
      <left style="thin"/>
      <right>
        <color indexed="63"/>
      </right>
      <top style="double"/>
      <bottom style="double"/>
    </border>
    <border>
      <left>
        <color indexed="63"/>
      </left>
      <right style="thin"/>
      <top style="double"/>
      <bottom style="double"/>
    </border>
    <border>
      <left style="thin"/>
      <right>
        <color indexed="63"/>
      </right>
      <top style="double"/>
      <bottom style="hair"/>
    </border>
    <border>
      <left>
        <color indexed="63"/>
      </left>
      <right style="thin"/>
      <top style="double"/>
      <bottom style="hair"/>
    </border>
    <border>
      <left style="thin">
        <color indexed="55"/>
      </left>
      <right>
        <color indexed="63"/>
      </right>
      <top>
        <color indexed="63"/>
      </top>
      <bottom>
        <color indexed="63"/>
      </bottom>
    </border>
    <border>
      <left>
        <color indexed="63"/>
      </left>
      <right>
        <color indexed="63"/>
      </right>
      <top style="medium"/>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color indexed="63"/>
      </top>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1" applyNumberFormat="0" applyAlignment="0" applyProtection="0"/>
    <xf numFmtId="0" fontId="82" fillId="0" borderId="2" applyNumberFormat="0" applyFill="0" applyAlignment="0" applyProtection="0"/>
    <xf numFmtId="0" fontId="83" fillId="21" borderId="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195" fontId="0" fillId="0" borderId="0" applyFont="0" applyFill="0" applyBorder="0" applyAlignment="0" applyProtection="0"/>
    <xf numFmtId="0" fontId="84" fillId="28" borderId="1" applyNumberFormat="0" applyAlignment="0" applyProtection="0"/>
    <xf numFmtId="40" fontId="0" fillId="0" borderId="0" applyFont="0" applyFill="0" applyBorder="0" applyAlignment="0" applyProtection="0"/>
    <xf numFmtId="41" fontId="5" fillId="0" borderId="0" applyFont="0" applyFill="0" applyBorder="0" applyAlignment="0" applyProtection="0"/>
    <xf numFmtId="38" fontId="0" fillId="0" borderId="0" applyFont="0" applyFill="0" applyBorder="0" applyAlignment="0" applyProtection="0"/>
    <xf numFmtId="0" fontId="85" fillId="29" borderId="0" applyNumberFormat="0" applyBorder="0" applyAlignment="0" applyProtection="0"/>
    <xf numFmtId="0" fontId="5" fillId="0" borderId="0">
      <alignment/>
      <protection/>
    </xf>
    <xf numFmtId="0" fontId="0" fillId="30" borderId="4" applyNumberFormat="0" applyFont="0" applyAlignment="0" applyProtection="0"/>
    <xf numFmtId="0" fontId="86" fillId="20" borderId="5"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6" applyNumberFormat="0" applyFill="0" applyAlignment="0" applyProtection="0"/>
    <xf numFmtId="0" fontId="91" fillId="0" borderId="7" applyNumberFormat="0" applyFill="0" applyAlignment="0" applyProtection="0"/>
    <xf numFmtId="0" fontId="92" fillId="0" borderId="8" applyNumberFormat="0" applyFill="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1" borderId="0" applyNumberFormat="0" applyBorder="0" applyAlignment="0" applyProtection="0"/>
    <xf numFmtId="0" fontId="95" fillId="32" borderId="0" applyNumberFormat="0" applyBorder="0" applyAlignment="0" applyProtection="0"/>
    <xf numFmtId="173" fontId="0" fillId="0" borderId="0" applyFont="0" applyFill="0" applyBorder="0" applyAlignment="0" applyProtection="0"/>
    <xf numFmtId="176" fontId="5" fillId="0" borderId="0" applyFont="0" applyFill="0" applyBorder="0" applyAlignment="0" applyProtection="0"/>
    <xf numFmtId="173" fontId="0" fillId="0" borderId="0" applyFont="0" applyFill="0" applyBorder="0" applyAlignment="0" applyProtection="0"/>
  </cellStyleXfs>
  <cellXfs count="963">
    <xf numFmtId="0" fontId="0" fillId="0" borderId="0" xfId="0" applyAlignment="1">
      <alignment/>
    </xf>
    <xf numFmtId="0" fontId="5" fillId="0" borderId="0" xfId="0" applyFont="1" applyAlignment="1">
      <alignment/>
    </xf>
    <xf numFmtId="0" fontId="5" fillId="0" borderId="0" xfId="0" applyFont="1" applyAlignment="1" applyProtection="1">
      <alignment horizontal="left"/>
      <protection/>
    </xf>
    <xf numFmtId="0" fontId="8" fillId="0" borderId="0" xfId="0" applyFont="1" applyAlignment="1">
      <alignment/>
    </xf>
    <xf numFmtId="0" fontId="5" fillId="0" borderId="0" xfId="0" applyFont="1" applyBorder="1" applyAlignment="1">
      <alignment/>
    </xf>
    <xf numFmtId="0" fontId="9" fillId="0" borderId="10" xfId="0" applyFont="1" applyBorder="1" applyAlignment="1">
      <alignment/>
    </xf>
    <xf numFmtId="0" fontId="9" fillId="0" borderId="10" xfId="0" applyFont="1" applyFill="1" applyBorder="1" applyAlignment="1">
      <alignment/>
    </xf>
    <xf numFmtId="0" fontId="7" fillId="0" borderId="10" xfId="0" applyFont="1" applyBorder="1" applyAlignment="1" applyProtection="1">
      <alignment horizontal="left"/>
      <protection/>
    </xf>
    <xf numFmtId="0" fontId="9" fillId="0" borderId="11" xfId="0" applyFont="1" applyBorder="1" applyAlignment="1" applyProtection="1">
      <alignment horizontal="left"/>
      <protection/>
    </xf>
    <xf numFmtId="0" fontId="9" fillId="0" borderId="11" xfId="0" applyFont="1" applyBorder="1" applyAlignment="1">
      <alignment/>
    </xf>
    <xf numFmtId="0" fontId="9" fillId="0" borderId="12" xfId="0" applyFont="1" applyBorder="1" applyAlignment="1" applyProtection="1">
      <alignment horizontal="left"/>
      <protection/>
    </xf>
    <xf numFmtId="0" fontId="9" fillId="0" borderId="12"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0" xfId="0" applyFont="1" applyAlignment="1">
      <alignment/>
    </xf>
    <xf numFmtId="0" fontId="9" fillId="0" borderId="0" xfId="0" applyFont="1" applyBorder="1" applyAlignment="1">
      <alignment/>
    </xf>
    <xf numFmtId="0" fontId="7" fillId="0" borderId="0" xfId="0" applyFont="1" applyAlignment="1">
      <alignment/>
    </xf>
    <xf numFmtId="0" fontId="9" fillId="0" borderId="0" xfId="0" applyFont="1" applyAlignment="1">
      <alignment horizontal="centerContinuous"/>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5" fillId="0" borderId="12" xfId="0" applyFont="1" applyBorder="1" applyAlignment="1">
      <alignment/>
    </xf>
    <xf numFmtId="0" fontId="8" fillId="0" borderId="0" xfId="0" applyFont="1" applyBorder="1" applyAlignment="1">
      <alignment/>
    </xf>
    <xf numFmtId="0" fontId="7" fillId="0" borderId="10" xfId="0" applyFont="1" applyBorder="1" applyAlignment="1" applyProtection="1">
      <alignment horizontal="centerContinuous"/>
      <protection/>
    </xf>
    <xf numFmtId="0" fontId="9" fillId="0" borderId="10" xfId="0" applyFont="1" applyBorder="1" applyAlignment="1" applyProtection="1">
      <alignment horizontal="left"/>
      <protection/>
    </xf>
    <xf numFmtId="0" fontId="9" fillId="0" borderId="15" xfId="0" applyFont="1" applyBorder="1" applyAlignment="1">
      <alignment/>
    </xf>
    <xf numFmtId="0" fontId="7" fillId="0" borderId="10" xfId="0" applyFont="1" applyBorder="1" applyAlignment="1">
      <alignment/>
    </xf>
    <xf numFmtId="0" fontId="7" fillId="0" borderId="0" xfId="0" applyFont="1" applyAlignment="1">
      <alignment/>
    </xf>
    <xf numFmtId="0" fontId="9" fillId="0" borderId="16" xfId="0" applyFont="1" applyBorder="1" applyAlignment="1">
      <alignment/>
    </xf>
    <xf numFmtId="0" fontId="7" fillId="0" borderId="10" xfId="0" applyFont="1" applyBorder="1" applyAlignment="1">
      <alignment horizontal="right"/>
    </xf>
    <xf numFmtId="0" fontId="9" fillId="0" borderId="0" xfId="0" applyFont="1" applyAlignment="1">
      <alignment horizontal="left"/>
    </xf>
    <xf numFmtId="0" fontId="9" fillId="0" borderId="0" xfId="0" applyFont="1" applyFill="1" applyBorder="1" applyAlignment="1">
      <alignment/>
    </xf>
    <xf numFmtId="0" fontId="9" fillId="0" borderId="17" xfId="0" applyFont="1" applyBorder="1" applyAlignment="1">
      <alignment/>
    </xf>
    <xf numFmtId="0" fontId="9" fillId="0" borderId="18" xfId="0" applyFont="1" applyBorder="1" applyAlignment="1">
      <alignment/>
    </xf>
    <xf numFmtId="0" fontId="5" fillId="0" borderId="11"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12" xfId="0" applyFont="1" applyBorder="1" applyAlignment="1">
      <alignment horizontal="center"/>
    </xf>
    <xf numFmtId="0" fontId="10" fillId="0" borderId="0" xfId="0" applyFont="1" applyBorder="1" applyAlignment="1">
      <alignment/>
    </xf>
    <xf numFmtId="0" fontId="5" fillId="0" borderId="0" xfId="0" applyFont="1" applyAlignment="1">
      <alignment horizontal="center"/>
    </xf>
    <xf numFmtId="0" fontId="7" fillId="0" borderId="20" xfId="0" applyFont="1" applyBorder="1" applyAlignment="1" applyProtection="1">
      <alignment horizontal="center"/>
      <protection/>
    </xf>
    <xf numFmtId="0" fontId="7" fillId="0" borderId="13" xfId="0" applyFont="1" applyBorder="1" applyAlignment="1" applyProtection="1">
      <alignment horizontal="right"/>
      <protection/>
    </xf>
    <xf numFmtId="0" fontId="9" fillId="0" borderId="10" xfId="0" applyFont="1" applyBorder="1" applyAlignment="1">
      <alignment horizontal="right"/>
    </xf>
    <xf numFmtId="0" fontId="7" fillId="0" borderId="0" xfId="0" applyFont="1" applyBorder="1" applyAlignment="1">
      <alignment/>
    </xf>
    <xf numFmtId="0" fontId="5" fillId="0" borderId="0" xfId="0" applyFont="1" applyBorder="1" applyAlignment="1">
      <alignment horizontal="centerContinuous"/>
    </xf>
    <xf numFmtId="0" fontId="5" fillId="0" borderId="22" xfId="0" applyFont="1" applyBorder="1" applyAlignment="1">
      <alignment horizontal="centerContinuous"/>
    </xf>
    <xf numFmtId="0" fontId="9" fillId="0" borderId="23" xfId="0" applyFont="1" applyBorder="1" applyAlignment="1">
      <alignment horizontal="centerContinuous"/>
    </xf>
    <xf numFmtId="0" fontId="5" fillId="0" borderId="14" xfId="0" applyFont="1" applyBorder="1" applyAlignment="1">
      <alignment horizontal="left"/>
    </xf>
    <xf numFmtId="0" fontId="5" fillId="0" borderId="24" xfId="0" applyFont="1" applyBorder="1" applyAlignment="1">
      <alignment horizontal="centerContinuous"/>
    </xf>
    <xf numFmtId="0" fontId="5" fillId="0" borderId="21" xfId="0" applyFont="1" applyBorder="1" applyAlignment="1">
      <alignment horizontal="centerContinuous"/>
    </xf>
    <xf numFmtId="0" fontId="8" fillId="0" borderId="21" xfId="0" applyFont="1" applyBorder="1" applyAlignment="1">
      <alignment/>
    </xf>
    <xf numFmtId="0" fontId="11" fillId="0" borderId="0" xfId="0" applyFont="1" applyAlignment="1">
      <alignment horizontal="centerContinuous"/>
    </xf>
    <xf numFmtId="0" fontId="9" fillId="0" borderId="25" xfId="0" applyFont="1" applyBorder="1" applyAlignment="1" quotePrefix="1">
      <alignment/>
    </xf>
    <xf numFmtId="0" fontId="6" fillId="0" borderId="0" xfId="0" applyFont="1" applyAlignment="1">
      <alignment/>
    </xf>
    <xf numFmtId="0" fontId="9" fillId="0" borderId="26" xfId="0" applyFont="1" applyFill="1" applyBorder="1" applyAlignment="1">
      <alignment/>
    </xf>
    <xf numFmtId="0" fontId="6" fillId="0" borderId="0" xfId="0" applyFont="1" applyAlignment="1">
      <alignment horizontal="right"/>
    </xf>
    <xf numFmtId="0" fontId="7" fillId="0" borderId="0" xfId="0" applyFont="1" applyAlignment="1">
      <alignment vertical="center"/>
    </xf>
    <xf numFmtId="0" fontId="9" fillId="0" borderId="27" xfId="0" applyFont="1" applyFill="1" applyBorder="1" applyAlignment="1">
      <alignment/>
    </xf>
    <xf numFmtId="0" fontId="9" fillId="0" borderId="0" xfId="0" applyFont="1" applyFill="1" applyAlignment="1">
      <alignment/>
    </xf>
    <xf numFmtId="0" fontId="7" fillId="0" borderId="28" xfId="0" applyFont="1" applyBorder="1" applyAlignment="1" applyProtection="1">
      <alignment horizontal="center" vertical="center"/>
      <protection/>
    </xf>
    <xf numFmtId="0" fontId="7" fillId="0" borderId="29" xfId="0" applyFont="1" applyBorder="1" applyAlignment="1" applyProtection="1">
      <alignment horizontal="left" vertical="center"/>
      <protection/>
    </xf>
    <xf numFmtId="0" fontId="7" fillId="0" borderId="29" xfId="0" applyFont="1" applyBorder="1" applyAlignment="1">
      <alignment vertical="center"/>
    </xf>
    <xf numFmtId="0" fontId="7" fillId="0" borderId="30" xfId="0" applyFont="1" applyBorder="1" applyAlignment="1" applyProtection="1">
      <alignment horizontal="center" vertical="center"/>
      <protection/>
    </xf>
    <xf numFmtId="0" fontId="7" fillId="0" borderId="19" xfId="0" applyFont="1" applyBorder="1" applyAlignment="1">
      <alignment/>
    </xf>
    <xf numFmtId="0" fontId="9" fillId="0" borderId="20" xfId="0" applyFont="1" applyBorder="1" applyAlignment="1">
      <alignment/>
    </xf>
    <xf numFmtId="0" fontId="10" fillId="0" borderId="0" xfId="0" applyFont="1" applyAlignment="1">
      <alignment vertical="center"/>
    </xf>
    <xf numFmtId="0" fontId="9" fillId="0" borderId="29" xfId="0" applyFont="1" applyBorder="1" applyAlignment="1">
      <alignment vertical="center"/>
    </xf>
    <xf numFmtId="0" fontId="5" fillId="0" borderId="29" xfId="0" applyFont="1" applyBorder="1" applyAlignment="1">
      <alignment/>
    </xf>
    <xf numFmtId="0" fontId="7" fillId="0" borderId="29" xfId="0" applyFont="1" applyBorder="1" applyAlignment="1">
      <alignment vertical="center"/>
    </xf>
    <xf numFmtId="0" fontId="0" fillId="0" borderId="29" xfId="0" applyBorder="1" applyAlignment="1">
      <alignment/>
    </xf>
    <xf numFmtId="0" fontId="7" fillId="0" borderId="30" xfId="0" applyFont="1" applyBorder="1" applyAlignment="1">
      <alignment horizontal="center" vertical="center"/>
    </xf>
    <xf numFmtId="0" fontId="9" fillId="0" borderId="31" xfId="0" applyFont="1" applyBorder="1" applyAlignment="1" applyProtection="1" quotePrefix="1">
      <alignment horizontal="left"/>
      <protection/>
    </xf>
    <xf numFmtId="0" fontId="9" fillId="0" borderId="26" xfId="0" applyFont="1" applyBorder="1" applyAlignment="1" applyProtection="1">
      <alignment horizontal="left"/>
      <protection/>
    </xf>
    <xf numFmtId="0" fontId="9" fillId="0" borderId="32" xfId="0" applyFont="1" applyBorder="1" applyAlignment="1" applyProtection="1">
      <alignment horizontal="left"/>
      <protection/>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justify" vertical="center"/>
    </xf>
    <xf numFmtId="0" fontId="8" fillId="0" borderId="0" xfId="0" applyFont="1" applyBorder="1" applyAlignment="1">
      <alignment vertical="center"/>
    </xf>
    <xf numFmtId="0" fontId="5" fillId="0" borderId="13" xfId="0" applyFont="1" applyBorder="1" applyAlignment="1">
      <alignment/>
    </xf>
    <xf numFmtId="0" fontId="10" fillId="0" borderId="0" xfId="0" applyFont="1" applyAlignment="1">
      <alignment/>
    </xf>
    <xf numFmtId="0" fontId="9" fillId="0" borderId="33" xfId="0" applyFont="1" applyBorder="1" applyAlignment="1">
      <alignment horizontal="centerContinuous"/>
    </xf>
    <xf numFmtId="0" fontId="9" fillId="0" borderId="34" xfId="0" applyFont="1" applyBorder="1" applyAlignment="1">
      <alignment horizontal="centerContinuous"/>
    </xf>
    <xf numFmtId="0" fontId="7" fillId="0" borderId="35" xfId="0" applyFont="1" applyBorder="1" applyAlignment="1">
      <alignment horizontal="centerContinuous"/>
    </xf>
    <xf numFmtId="0" fontId="7" fillId="0" borderId="36" xfId="0" applyFont="1" applyBorder="1" applyAlignment="1">
      <alignment horizontal="centerContinuous"/>
    </xf>
    <xf numFmtId="0" fontId="7" fillId="0" borderId="15" xfId="0" applyFont="1" applyBorder="1" applyAlignment="1">
      <alignment/>
    </xf>
    <xf numFmtId="0" fontId="8" fillId="0" borderId="37" xfId="0" applyFont="1" applyBorder="1" applyAlignment="1">
      <alignment horizontal="centerContinuous"/>
    </xf>
    <xf numFmtId="0" fontId="8" fillId="0" borderId="23" xfId="0" applyFont="1" applyBorder="1" applyAlignment="1">
      <alignment horizontal="center"/>
    </xf>
    <xf numFmtId="0" fontId="5" fillId="0" borderId="10" xfId="0" applyFont="1" applyBorder="1" applyAlignment="1">
      <alignment horizontal="justify" wrapText="1"/>
    </xf>
    <xf numFmtId="0" fontId="5" fillId="0" borderId="15" xfId="0" applyFont="1" applyBorder="1" applyAlignment="1">
      <alignment/>
    </xf>
    <xf numFmtId="0" fontId="5" fillId="0" borderId="10" xfId="0" applyFont="1" applyBorder="1" applyAlignment="1">
      <alignment vertical="center" wrapText="1"/>
    </xf>
    <xf numFmtId="0" fontId="8" fillId="0" borderId="15" xfId="0" applyFont="1" applyBorder="1" applyAlignment="1">
      <alignment/>
    </xf>
    <xf numFmtId="0" fontId="5" fillId="0" borderId="10" xfId="0" applyFont="1" applyBorder="1" applyAlignment="1">
      <alignment horizontal="justify" vertical="center" wrapText="1"/>
    </xf>
    <xf numFmtId="0" fontId="9" fillId="0" borderId="0" xfId="0" applyFont="1" applyAlignment="1" quotePrefix="1">
      <alignment/>
    </xf>
    <xf numFmtId="0" fontId="9" fillId="0" borderId="0" xfId="0" applyFont="1" applyBorder="1" applyAlignment="1" quotePrefix="1">
      <alignment/>
    </xf>
    <xf numFmtId="0" fontId="7" fillId="0" borderId="0" xfId="0" applyFont="1" applyAlignment="1">
      <alignment horizontal="center" vertical="center" wrapText="1"/>
    </xf>
    <xf numFmtId="0" fontId="9" fillId="0" borderId="0" xfId="0" applyFont="1" applyAlignment="1">
      <alignment/>
    </xf>
    <xf numFmtId="0" fontId="10" fillId="0" borderId="0" xfId="0" applyFont="1" applyBorder="1" applyAlignment="1">
      <alignment wrapText="1"/>
    </xf>
    <xf numFmtId="0" fontId="5" fillId="0" borderId="0" xfId="0" applyFont="1" applyBorder="1" applyAlignment="1">
      <alignment vertical="center" wrapText="1"/>
    </xf>
    <xf numFmtId="0" fontId="9" fillId="0" borderId="26" xfId="0" applyFont="1" applyBorder="1" applyAlignment="1" applyProtection="1">
      <alignment horizontal="left" wrapText="1"/>
      <protection/>
    </xf>
    <xf numFmtId="0" fontId="9" fillId="0" borderId="35" xfId="0" applyFont="1" applyBorder="1" applyAlignment="1">
      <alignment horizontal="left"/>
    </xf>
    <xf numFmtId="0" fontId="9" fillId="0" borderId="26" xfId="0" applyFont="1" applyBorder="1" applyAlignment="1" applyProtection="1">
      <alignment horizontal="left" vertical="center" wrapText="1"/>
      <protection/>
    </xf>
    <xf numFmtId="0" fontId="5" fillId="0" borderId="15" xfId="0" applyFont="1" applyBorder="1" applyAlignment="1">
      <alignment horizontal="center" vertical="center"/>
    </xf>
    <xf numFmtId="0" fontId="7" fillId="0" borderId="30" xfId="0" applyFont="1" applyBorder="1" applyAlignment="1" applyProtection="1">
      <alignment horizontal="left"/>
      <protection/>
    </xf>
    <xf numFmtId="0" fontId="9" fillId="33" borderId="10" xfId="0" applyFont="1" applyFill="1" applyBorder="1" applyAlignment="1">
      <alignment/>
    </xf>
    <xf numFmtId="0" fontId="7" fillId="0" borderId="0" xfId="0" applyFont="1" applyBorder="1" applyAlignment="1">
      <alignment vertical="center"/>
    </xf>
    <xf numFmtId="0" fontId="15" fillId="0" borderId="0" xfId="0" applyFont="1" applyAlignment="1">
      <alignment wrapText="1"/>
    </xf>
    <xf numFmtId="0" fontId="9" fillId="1" borderId="38" xfId="0" applyFont="1" applyFill="1" applyBorder="1" applyAlignment="1" applyProtection="1">
      <alignment horizontal="center" vertical="center" wrapText="1"/>
      <protection/>
    </xf>
    <xf numFmtId="0" fontId="9" fillId="1" borderId="39" xfId="0" applyFont="1" applyFill="1" applyBorder="1" applyAlignment="1" applyProtection="1">
      <alignment horizontal="center" vertical="center" wrapText="1"/>
      <protection/>
    </xf>
    <xf numFmtId="0" fontId="5" fillId="0" borderId="19" xfId="50" applyFont="1" applyBorder="1">
      <alignment/>
      <protection/>
    </xf>
    <xf numFmtId="0" fontId="5" fillId="0" borderId="11" xfId="50" applyFont="1" applyBorder="1">
      <alignment/>
      <protection/>
    </xf>
    <xf numFmtId="0" fontId="8" fillId="0" borderId="37" xfId="50" applyFont="1" applyBorder="1" applyAlignment="1">
      <alignment horizontal="centerContinuous"/>
      <protection/>
    </xf>
    <xf numFmtId="0" fontId="8" fillId="0" borderId="23" xfId="50" applyFont="1" applyBorder="1" applyAlignment="1">
      <alignment horizontal="center"/>
      <protection/>
    </xf>
    <xf numFmtId="0" fontId="9" fillId="0" borderId="23" xfId="50" applyFont="1" applyBorder="1" applyAlignment="1">
      <alignment horizontal="centerContinuous"/>
      <protection/>
    </xf>
    <xf numFmtId="0" fontId="5" fillId="0" borderId="21" xfId="50" applyFont="1" applyBorder="1">
      <alignment/>
      <protection/>
    </xf>
    <xf numFmtId="0" fontId="5" fillId="0" borderId="14" xfId="50" applyFont="1" applyBorder="1" applyAlignment="1">
      <alignment horizontal="justify" vertical="center"/>
      <protection/>
    </xf>
    <xf numFmtId="0" fontId="5" fillId="0" borderId="21" xfId="50" applyFont="1" applyBorder="1" applyAlignment="1">
      <alignment horizontal="centerContinuous"/>
      <protection/>
    </xf>
    <xf numFmtId="0" fontId="5" fillId="0" borderId="12" xfId="50" applyFont="1" applyBorder="1" applyAlignment="1">
      <alignment horizontal="center"/>
      <protection/>
    </xf>
    <xf numFmtId="0" fontId="5" fillId="0" borderId="12" xfId="50" applyFont="1" applyBorder="1">
      <alignment/>
      <protection/>
    </xf>
    <xf numFmtId="0" fontId="5" fillId="0" borderId="15" xfId="50" applyFont="1" applyBorder="1">
      <alignment/>
      <protection/>
    </xf>
    <xf numFmtId="0" fontId="5" fillId="33" borderId="10" xfId="50" applyFont="1" applyFill="1" applyBorder="1">
      <alignment/>
      <protection/>
    </xf>
    <xf numFmtId="0" fontId="5" fillId="33" borderId="12" xfId="50" applyFont="1" applyFill="1" applyBorder="1">
      <alignment/>
      <protection/>
    </xf>
    <xf numFmtId="0" fontId="5" fillId="0" borderId="12" xfId="50" applyFont="1" applyBorder="1" applyAlignment="1">
      <alignment horizontal="center" vertical="center"/>
      <protection/>
    </xf>
    <xf numFmtId="0" fontId="5" fillId="0" borderId="10" xfId="50" applyFont="1" applyFill="1" applyBorder="1">
      <alignment/>
      <protection/>
    </xf>
    <xf numFmtId="0" fontId="5" fillId="0" borderId="12" xfId="50" applyFont="1" applyFill="1" applyBorder="1">
      <alignment/>
      <protection/>
    </xf>
    <xf numFmtId="0" fontId="5" fillId="0" borderId="10" xfId="50" applyFont="1" applyBorder="1" applyAlignment="1">
      <alignment horizontal="center" vertical="center" wrapText="1"/>
      <protection/>
    </xf>
    <xf numFmtId="0" fontId="5" fillId="0" borderId="0" xfId="0" applyFont="1" applyAlignment="1">
      <alignment wrapText="1"/>
    </xf>
    <xf numFmtId="0" fontId="8" fillId="0" borderId="11" xfId="0" applyFont="1" applyBorder="1" applyAlignment="1">
      <alignment wrapText="1"/>
    </xf>
    <xf numFmtId="0" fontId="5" fillId="0" borderId="11" xfId="0" applyFont="1" applyBorder="1" applyAlignment="1">
      <alignment horizontal="center" wrapText="1"/>
    </xf>
    <xf numFmtId="0" fontId="5" fillId="0" borderId="12" xfId="0" applyFont="1" applyBorder="1" applyAlignment="1">
      <alignment wrapText="1"/>
    </xf>
    <xf numFmtId="0" fontId="5" fillId="0" borderId="12" xfId="0" applyFont="1" applyBorder="1" applyAlignment="1">
      <alignment horizontal="center" vertical="center" wrapText="1"/>
    </xf>
    <xf numFmtId="0" fontId="9" fillId="0" borderId="10" xfId="0" applyFont="1" applyBorder="1" applyAlignment="1" applyProtection="1">
      <alignment horizontal="left" wrapText="1"/>
      <protection/>
    </xf>
    <xf numFmtId="0" fontId="5" fillId="0" borderId="0" xfId="0" applyFont="1" applyBorder="1" applyAlignment="1">
      <alignment horizontal="justify" vertical="center" wrapText="1"/>
    </xf>
    <xf numFmtId="0" fontId="5" fillId="0" borderId="14" xfId="0" applyFont="1" applyBorder="1" applyAlignment="1">
      <alignment horizontal="justify" vertical="center" wrapText="1"/>
    </xf>
    <xf numFmtId="0" fontId="12" fillId="34" borderId="0" xfId="0" applyFont="1" applyFill="1" applyAlignment="1">
      <alignment/>
    </xf>
    <xf numFmtId="0" fontId="9" fillId="34" borderId="0" xfId="0" applyFont="1" applyFill="1" applyAlignment="1">
      <alignment/>
    </xf>
    <xf numFmtId="0" fontId="5" fillId="34" borderId="0" xfId="0" applyFont="1" applyFill="1" applyAlignment="1">
      <alignment/>
    </xf>
    <xf numFmtId="0" fontId="9" fillId="0" borderId="37" xfId="0" applyFont="1" applyBorder="1" applyAlignment="1" applyProtection="1">
      <alignment horizontal="left"/>
      <protection/>
    </xf>
    <xf numFmtId="0" fontId="9" fillId="0" borderId="27" xfId="0" applyFont="1" applyBorder="1" applyAlignment="1" applyProtection="1">
      <alignment horizontal="left" wrapText="1"/>
      <protection/>
    </xf>
    <xf numFmtId="0" fontId="7" fillId="0" borderId="40" xfId="0" applyFont="1" applyBorder="1" applyAlignment="1" applyProtection="1">
      <alignment horizontal="right"/>
      <protection/>
    </xf>
    <xf numFmtId="0" fontId="7" fillId="0" borderId="41" xfId="0" applyFont="1" applyBorder="1" applyAlignment="1">
      <alignment horizontal="right"/>
    </xf>
    <xf numFmtId="0" fontId="9" fillId="0" borderId="42" xfId="0" applyFont="1" applyBorder="1" applyAlignment="1">
      <alignment/>
    </xf>
    <xf numFmtId="0" fontId="9" fillId="0" borderId="43" xfId="0" applyFont="1" applyBorder="1" applyAlignment="1">
      <alignment/>
    </xf>
    <xf numFmtId="0" fontId="7" fillId="0" borderId="41" xfId="0" applyFont="1" applyBorder="1" applyAlignment="1" applyProtection="1">
      <alignment horizontal="center"/>
      <protection/>
    </xf>
    <xf numFmtId="0" fontId="9" fillId="0" borderId="0" xfId="0" applyFont="1" applyBorder="1" applyAlignment="1">
      <alignment wrapText="1"/>
    </xf>
    <xf numFmtId="0" fontId="0" fillId="0" borderId="0" xfId="0" applyAlignment="1">
      <alignment/>
    </xf>
    <xf numFmtId="0" fontId="5" fillId="0" borderId="10" xfId="0" applyFont="1" applyBorder="1" applyAlignment="1">
      <alignment/>
    </xf>
    <xf numFmtId="0" fontId="10" fillId="0" borderId="0" xfId="0" applyFont="1" applyFill="1" applyBorder="1" applyAlignment="1">
      <alignment/>
    </xf>
    <xf numFmtId="0" fontId="9" fillId="0" borderId="0" xfId="0" applyFont="1" applyFill="1" applyBorder="1" applyAlignment="1">
      <alignment horizontal="centerContinuous"/>
    </xf>
    <xf numFmtId="0" fontId="7" fillId="0" borderId="0" xfId="0" applyFont="1" applyFill="1" applyBorder="1" applyAlignment="1" applyProtection="1">
      <alignment horizontal="center"/>
      <protection/>
    </xf>
    <xf numFmtId="0" fontId="7" fillId="0" borderId="0" xfId="0" applyFont="1" applyFill="1" applyBorder="1" applyAlignment="1">
      <alignment horizontal="center"/>
    </xf>
    <xf numFmtId="0" fontId="20" fillId="0" borderId="0" xfId="0" applyFont="1" applyFill="1" applyBorder="1" applyAlignment="1">
      <alignment/>
    </xf>
    <xf numFmtId="0" fontId="9" fillId="0" borderId="22" xfId="0" applyFont="1" applyFill="1" applyBorder="1" applyAlignment="1">
      <alignment horizontal="center"/>
    </xf>
    <xf numFmtId="0" fontId="9" fillId="0" borderId="43" xfId="0" applyFont="1" applyFill="1" applyBorder="1" applyAlignment="1">
      <alignment/>
    </xf>
    <xf numFmtId="0" fontId="9" fillId="0" borderId="44"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left"/>
      <protection/>
    </xf>
    <xf numFmtId="0" fontId="7" fillId="0" borderId="0" xfId="0" applyFont="1" applyAlignment="1" applyProtection="1">
      <alignment horizontal="left"/>
      <protection/>
    </xf>
    <xf numFmtId="0" fontId="9" fillId="0" borderId="23" xfId="0" applyFont="1" applyBorder="1" applyAlignment="1" applyProtection="1" quotePrefix="1">
      <alignment horizontal="justify" vertical="center" wrapText="1"/>
      <protection/>
    </xf>
    <xf numFmtId="0" fontId="9" fillId="0" borderId="10" xfId="0" applyFont="1" applyBorder="1" applyAlignment="1" applyProtection="1" quotePrefix="1">
      <alignment horizontal="left"/>
      <protection/>
    </xf>
    <xf numFmtId="0" fontId="7" fillId="0" borderId="10" xfId="0" applyFont="1" applyBorder="1" applyAlignment="1" applyProtection="1" quotePrefix="1">
      <alignment horizontal="right"/>
      <protection/>
    </xf>
    <xf numFmtId="0" fontId="9" fillId="0" borderId="0" xfId="0" applyFont="1" applyAlignment="1">
      <alignment/>
    </xf>
    <xf numFmtId="0" fontId="7" fillId="0" borderId="0" xfId="0" applyFont="1" applyFill="1" applyBorder="1" applyAlignment="1">
      <alignment/>
    </xf>
    <xf numFmtId="0" fontId="7" fillId="0" borderId="0" xfId="0" applyFont="1" applyFill="1" applyBorder="1" applyAlignment="1" quotePrefix="1">
      <alignment/>
    </xf>
    <xf numFmtId="0" fontId="21" fillId="0" borderId="0" xfId="0" applyFont="1" applyAlignment="1">
      <alignment horizontal="centerContinuous"/>
    </xf>
    <xf numFmtId="0" fontId="5" fillId="0" borderId="0" xfId="0" applyFont="1" applyAlignment="1" applyProtection="1">
      <alignment horizontal="right"/>
      <protection/>
    </xf>
    <xf numFmtId="0" fontId="7" fillId="0" borderId="0" xfId="0" applyFont="1" applyAlignment="1" applyProtection="1">
      <alignment/>
      <protection/>
    </xf>
    <xf numFmtId="0" fontId="5" fillId="0" borderId="0" xfId="0" applyFont="1" applyBorder="1" applyAlignment="1">
      <alignment/>
    </xf>
    <xf numFmtId="0" fontId="7" fillId="0" borderId="10" xfId="0" applyFont="1" applyBorder="1" applyAlignment="1">
      <alignment/>
    </xf>
    <xf numFmtId="0" fontId="9" fillId="0" borderId="11" xfId="0" applyFont="1" applyBorder="1" applyAlignment="1">
      <alignment horizontal="center"/>
    </xf>
    <xf numFmtId="0" fontId="9" fillId="0" borderId="21" xfId="0" applyFont="1" applyBorder="1" applyAlignment="1" applyProtection="1">
      <alignment horizontal="left"/>
      <protection/>
    </xf>
    <xf numFmtId="0" fontId="9" fillId="0" borderId="21" xfId="0" applyFont="1" applyBorder="1" applyAlignment="1" applyProtection="1">
      <alignment horizontal="right"/>
      <protection/>
    </xf>
    <xf numFmtId="0" fontId="9" fillId="35" borderId="0" xfId="0" applyFont="1" applyFill="1" applyBorder="1" applyAlignment="1">
      <alignment/>
    </xf>
    <xf numFmtId="0" fontId="9" fillId="35" borderId="14" xfId="0" applyFont="1" applyFill="1" applyBorder="1" applyAlignment="1">
      <alignment/>
    </xf>
    <xf numFmtId="0" fontId="9" fillId="0" borderId="0" xfId="0" applyFont="1" applyBorder="1" applyAlignment="1" applyProtection="1">
      <alignment horizontal="left"/>
      <protection/>
    </xf>
    <xf numFmtId="0" fontId="5" fillId="0" borderId="0" xfId="0" applyFont="1" applyFill="1" applyBorder="1" applyAlignment="1">
      <alignment/>
    </xf>
    <xf numFmtId="0" fontId="7" fillId="0" borderId="11" xfId="0" applyFont="1" applyBorder="1" applyAlignment="1">
      <alignment horizontal="center"/>
    </xf>
    <xf numFmtId="0" fontId="9" fillId="0" borderId="12" xfId="0" applyFont="1" applyBorder="1" applyAlignment="1" applyProtection="1">
      <alignment horizontal="left" vertical="center" wrapText="1"/>
      <protection/>
    </xf>
    <xf numFmtId="0" fontId="7" fillId="0" borderId="15" xfId="0" applyFont="1" applyBorder="1" applyAlignment="1">
      <alignment/>
    </xf>
    <xf numFmtId="0" fontId="7" fillId="0" borderId="10" xfId="0" applyFont="1" applyBorder="1" applyAlignment="1">
      <alignment horizontal="center"/>
    </xf>
    <xf numFmtId="0" fontId="5" fillId="33" borderId="11" xfId="0" applyFont="1" applyFill="1" applyBorder="1" applyAlignment="1">
      <alignment/>
    </xf>
    <xf numFmtId="0" fontId="10" fillId="0" borderId="0" xfId="0" applyFont="1" applyBorder="1" applyAlignment="1" applyProtection="1">
      <alignment horizontal="left"/>
      <protection/>
    </xf>
    <xf numFmtId="0" fontId="10" fillId="34" borderId="0" xfId="0" applyFont="1" applyFill="1" applyAlignment="1" applyProtection="1">
      <alignment horizontal="left"/>
      <protection/>
    </xf>
    <xf numFmtId="0" fontId="6" fillId="34" borderId="0" xfId="0" applyFont="1" applyFill="1" applyAlignment="1">
      <alignment/>
    </xf>
    <xf numFmtId="0" fontId="9" fillId="0" borderId="45" xfId="0" applyFont="1" applyFill="1" applyBorder="1" applyAlignment="1">
      <alignment/>
    </xf>
    <xf numFmtId="0" fontId="9" fillId="0" borderId="0" xfId="0" applyFont="1" applyAlignment="1">
      <alignment horizontal="center"/>
    </xf>
    <xf numFmtId="0" fontId="9" fillId="0" borderId="28" xfId="0" applyFont="1" applyFill="1" applyBorder="1" applyAlignment="1">
      <alignment wrapText="1"/>
    </xf>
    <xf numFmtId="0" fontId="9" fillId="0" borderId="26" xfId="0" applyFont="1" applyFill="1" applyBorder="1" applyAlignment="1">
      <alignment wrapText="1"/>
    </xf>
    <xf numFmtId="0" fontId="9" fillId="0" borderId="12" xfId="0" applyFont="1" applyBorder="1" applyAlignment="1">
      <alignment/>
    </xf>
    <xf numFmtId="0" fontId="9" fillId="0" borderId="10" xfId="0" applyFont="1" applyBorder="1" applyAlignment="1">
      <alignment/>
    </xf>
    <xf numFmtId="0" fontId="5" fillId="0" borderId="0" xfId="50" applyFont="1" applyAlignment="1">
      <alignment horizontal="justify" vertical="center"/>
      <protection/>
    </xf>
    <xf numFmtId="0" fontId="5" fillId="0" borderId="0" xfId="50" applyFont="1">
      <alignment/>
      <protection/>
    </xf>
    <xf numFmtId="0" fontId="5" fillId="0" borderId="37" xfId="50" applyFont="1" applyBorder="1">
      <alignment/>
      <protection/>
    </xf>
    <xf numFmtId="0" fontId="5" fillId="0" borderId="0" xfId="50" applyFont="1" applyAlignment="1">
      <alignment vertical="center"/>
      <protection/>
    </xf>
    <xf numFmtId="0" fontId="4" fillId="34" borderId="0" xfId="0" applyFont="1" applyFill="1" applyAlignment="1">
      <alignment/>
    </xf>
    <xf numFmtId="0" fontId="10" fillId="34" borderId="0" xfId="0" applyFont="1" applyFill="1" applyAlignment="1">
      <alignment vertical="center"/>
    </xf>
    <xf numFmtId="0" fontId="9" fillId="0" borderId="18" xfId="0" applyFont="1" applyBorder="1" applyAlignment="1">
      <alignment horizontal="centerContinuous"/>
    </xf>
    <xf numFmtId="0" fontId="7" fillId="0" borderId="19" xfId="0" applyFont="1" applyBorder="1" applyAlignment="1">
      <alignment horizontal="centerContinuous"/>
    </xf>
    <xf numFmtId="0" fontId="9" fillId="0" borderId="37" xfId="0" applyFont="1" applyBorder="1" applyAlignment="1">
      <alignment horizontal="centerContinuous"/>
    </xf>
    <xf numFmtId="0" fontId="15" fillId="0" borderId="0" xfId="0" applyFont="1" applyBorder="1" applyAlignment="1">
      <alignment wrapText="1"/>
    </xf>
    <xf numFmtId="0" fontId="7" fillId="0" borderId="29" xfId="0" applyFont="1" applyBorder="1" applyAlignment="1">
      <alignment horizontal="right" vertical="center"/>
    </xf>
    <xf numFmtId="0" fontId="7" fillId="0" borderId="15" xfId="0" applyFont="1" applyBorder="1" applyAlignment="1">
      <alignment horizontal="justify" vertical="center" wrapText="1"/>
    </xf>
    <xf numFmtId="0" fontId="9" fillId="0" borderId="12" xfId="0" applyFont="1" applyBorder="1" applyAlignment="1">
      <alignment vertical="center"/>
    </xf>
    <xf numFmtId="0" fontId="4" fillId="34" borderId="0" xfId="0" applyFont="1" applyFill="1" applyAlignment="1" applyProtection="1">
      <alignment horizontal="left"/>
      <protection/>
    </xf>
    <xf numFmtId="0" fontId="5" fillId="34" borderId="0" xfId="0" applyFont="1" applyFill="1" applyAlignment="1" applyProtection="1">
      <alignment horizontal="left"/>
      <protection/>
    </xf>
    <xf numFmtId="0" fontId="10" fillId="34" borderId="0" xfId="0" applyFont="1" applyFill="1" applyAlignment="1">
      <alignment vertical="center"/>
    </xf>
    <xf numFmtId="0" fontId="10" fillId="34" borderId="0" xfId="0" applyFont="1" applyFill="1" applyBorder="1" applyAlignment="1">
      <alignment/>
    </xf>
    <xf numFmtId="0" fontId="5" fillId="34" borderId="0" xfId="50" applyFont="1" applyFill="1" applyAlignment="1">
      <alignment horizontal="justify" vertical="center"/>
      <protection/>
    </xf>
    <xf numFmtId="0" fontId="5" fillId="34" borderId="0" xfId="50" applyFont="1" applyFill="1">
      <alignment/>
      <protection/>
    </xf>
    <xf numFmtId="0" fontId="5" fillId="0" borderId="10" xfId="50" applyFont="1" applyBorder="1" applyAlignment="1">
      <alignment horizontal="left" vertical="center" wrapText="1" indent="1"/>
      <protection/>
    </xf>
    <xf numFmtId="0" fontId="5" fillId="33" borderId="10" xfId="50" applyFont="1" applyFill="1" applyBorder="1" applyAlignment="1">
      <alignment horizontal="left" vertical="center" indent="1"/>
      <protection/>
    </xf>
    <xf numFmtId="0" fontId="5" fillId="0" borderId="46" xfId="50" applyFont="1" applyBorder="1" applyAlignment="1">
      <alignment horizontal="left" vertical="center" wrapText="1" indent="1"/>
      <protection/>
    </xf>
    <xf numFmtId="0" fontId="5" fillId="0" borderId="10" xfId="0" applyFont="1" applyBorder="1" applyAlignment="1">
      <alignment horizontal="left" vertical="center" wrapText="1" indent="1"/>
    </xf>
    <xf numFmtId="0" fontId="8" fillId="0" borderId="21" xfId="50" applyFont="1" applyBorder="1" applyAlignment="1">
      <alignment horizontal="left" vertical="center" wrapText="1" indent="1"/>
      <protection/>
    </xf>
    <xf numFmtId="0" fontId="9" fillId="0" borderId="12" xfId="50" applyFont="1" applyBorder="1" applyAlignment="1">
      <alignment horizontal="left" indent="1"/>
      <protection/>
    </xf>
    <xf numFmtId="0" fontId="8" fillId="0" borderId="10" xfId="50" applyFont="1" applyBorder="1" applyAlignment="1">
      <alignment horizontal="left" vertical="center" wrapText="1" indent="1"/>
      <protection/>
    </xf>
    <xf numFmtId="0" fontId="5" fillId="0" borderId="0" xfId="0" applyFont="1" applyBorder="1" applyAlignment="1">
      <alignment horizontal="center" vertical="top"/>
    </xf>
    <xf numFmtId="0" fontId="6" fillId="34" borderId="0" xfId="0" applyFont="1" applyFill="1" applyAlignment="1">
      <alignment horizontal="right"/>
    </xf>
    <xf numFmtId="0" fontId="12" fillId="34" borderId="0" xfId="0" applyFont="1" applyFill="1" applyAlignment="1" applyProtection="1">
      <alignment horizontal="left"/>
      <protection/>
    </xf>
    <xf numFmtId="0" fontId="7" fillId="0" borderId="30" xfId="0" applyFont="1" applyBorder="1" applyAlignment="1" applyProtection="1">
      <alignment horizontal="center" vertical="center" wrapText="1"/>
      <protection/>
    </xf>
    <xf numFmtId="0" fontId="10" fillId="0" borderId="0" xfId="0" applyFont="1" applyFill="1" applyBorder="1" applyAlignment="1">
      <alignment horizontal="center"/>
    </xf>
    <xf numFmtId="0" fontId="6" fillId="0" borderId="0" xfId="0" applyFont="1" applyFill="1" applyBorder="1" applyAlignment="1">
      <alignment/>
    </xf>
    <xf numFmtId="0" fontId="10" fillId="0" borderId="0" xfId="0" applyFont="1" applyFill="1" applyBorder="1" applyAlignment="1" quotePrefix="1">
      <alignment/>
    </xf>
    <xf numFmtId="0" fontId="7" fillId="0" borderId="22" xfId="0" applyFont="1" applyFill="1" applyBorder="1" applyAlignment="1">
      <alignment horizontal="center"/>
    </xf>
    <xf numFmtId="0" fontId="9" fillId="0" borderId="47" xfId="0" applyFont="1" applyFill="1" applyBorder="1" applyAlignment="1">
      <alignment horizontal="center"/>
    </xf>
    <xf numFmtId="49" fontId="7" fillId="0" borderId="0" xfId="0" applyNumberFormat="1" applyFont="1" applyFill="1" applyBorder="1" applyAlignment="1" applyProtection="1">
      <alignment horizontal="left" vertical="center"/>
      <protection/>
    </xf>
    <xf numFmtId="0" fontId="10" fillId="0" borderId="0" xfId="0" applyFont="1" applyFill="1" applyBorder="1" applyAlignment="1">
      <alignment horizontal="right"/>
    </xf>
    <xf numFmtId="0" fontId="10" fillId="0" borderId="0" xfId="0" applyFont="1" applyFill="1" applyBorder="1" applyAlignment="1" applyProtection="1">
      <alignment horizontal="left"/>
      <protection/>
    </xf>
    <xf numFmtId="0" fontId="9" fillId="0" borderId="0" xfId="0" applyFont="1" applyFill="1" applyBorder="1" applyAlignment="1">
      <alignment/>
    </xf>
    <xf numFmtId="0" fontId="9" fillId="34" borderId="0" xfId="0" applyFont="1" applyFill="1" applyBorder="1" applyAlignment="1">
      <alignment/>
    </xf>
    <xf numFmtId="0" fontId="7" fillId="34" borderId="0" xfId="0" applyFont="1" applyFill="1" applyAlignment="1">
      <alignment/>
    </xf>
    <xf numFmtId="0" fontId="9" fillId="0" borderId="48" xfId="0" applyFont="1" applyFill="1" applyBorder="1" applyAlignment="1">
      <alignment horizontal="center"/>
    </xf>
    <xf numFmtId="0" fontId="9" fillId="0" borderId="43" xfId="0" applyFont="1" applyFill="1" applyBorder="1" applyAlignment="1">
      <alignment horizontal="center"/>
    </xf>
    <xf numFmtId="0" fontId="9" fillId="0" borderId="42" xfId="0" applyFont="1" applyFill="1" applyBorder="1" applyAlignment="1">
      <alignment horizontal="center"/>
    </xf>
    <xf numFmtId="0" fontId="9" fillId="0" borderId="49" xfId="0" applyFont="1" applyBorder="1" applyAlignment="1">
      <alignment horizontal="center"/>
    </xf>
    <xf numFmtId="0" fontId="7" fillId="0" borderId="50" xfId="0" applyFont="1" applyFill="1" applyBorder="1" applyAlignment="1">
      <alignment horizontal="center"/>
    </xf>
    <xf numFmtId="0" fontId="9" fillId="0" borderId="51" xfId="0" applyFont="1" applyFill="1" applyBorder="1" applyAlignment="1">
      <alignment/>
    </xf>
    <xf numFmtId="0" fontId="7" fillId="0" borderId="52" xfId="0" applyFont="1" applyFill="1" applyBorder="1" applyAlignment="1">
      <alignment/>
    </xf>
    <xf numFmtId="0" fontId="7" fillId="0" borderId="53" xfId="0" applyFont="1" applyFill="1" applyBorder="1" applyAlignment="1">
      <alignment/>
    </xf>
    <xf numFmtId="0" fontId="7" fillId="0" borderId="54" xfId="0" applyFont="1" applyFill="1" applyBorder="1" applyAlignment="1">
      <alignment/>
    </xf>
    <xf numFmtId="0" fontId="7" fillId="0" borderId="51" xfId="0" applyFont="1" applyFill="1" applyBorder="1" applyAlignment="1">
      <alignment horizontal="right"/>
    </xf>
    <xf numFmtId="0" fontId="7" fillId="0" borderId="55" xfId="0" applyFont="1" applyFill="1" applyBorder="1" applyAlignment="1">
      <alignment horizontal="center"/>
    </xf>
    <xf numFmtId="0" fontId="9" fillId="0" borderId="56" xfId="0" applyFont="1" applyFill="1" applyBorder="1" applyAlignment="1">
      <alignment horizontal="center"/>
    </xf>
    <xf numFmtId="0" fontId="7" fillId="0" borderId="19" xfId="0" applyFont="1" applyBorder="1" applyAlignment="1">
      <alignment horizontal="center"/>
    </xf>
    <xf numFmtId="0" fontId="8" fillId="0" borderId="37" xfId="0" applyFont="1" applyFill="1" applyBorder="1" applyAlignment="1">
      <alignment horizontal="center" vertical="center" wrapText="1"/>
    </xf>
    <xf numFmtId="0" fontId="5" fillId="0" borderId="37" xfId="0" applyFont="1" applyFill="1" applyBorder="1" applyAlignment="1">
      <alignment/>
    </xf>
    <xf numFmtId="0" fontId="7" fillId="0" borderId="37" xfId="0" applyFont="1" applyFill="1" applyBorder="1" applyAlignment="1">
      <alignment/>
    </xf>
    <xf numFmtId="0" fontId="7" fillId="0" borderId="15" xfId="0" applyFont="1" applyBorder="1" applyAlignment="1">
      <alignment horizontal="centerContinuous"/>
    </xf>
    <xf numFmtId="0" fontId="7" fillId="0" borderId="57" xfId="0" applyFont="1" applyBorder="1" applyAlignment="1" applyProtection="1">
      <alignment horizontal="center"/>
      <protection/>
    </xf>
    <xf numFmtId="0" fontId="7" fillId="0" borderId="37" xfId="0" applyFont="1" applyFill="1" applyBorder="1" applyAlignment="1" applyProtection="1">
      <alignment horizontal="left"/>
      <protection/>
    </xf>
    <xf numFmtId="0" fontId="9" fillId="0" borderId="37" xfId="0" applyFont="1" applyFill="1" applyBorder="1" applyAlignment="1">
      <alignment/>
    </xf>
    <xf numFmtId="0" fontId="7" fillId="34" borderId="0" xfId="0" applyFont="1" applyFill="1" applyAlignment="1" applyProtection="1">
      <alignment horizontal="left"/>
      <protection/>
    </xf>
    <xf numFmtId="0" fontId="9" fillId="0" borderId="0" xfId="0" applyFont="1" applyAlignment="1">
      <alignment horizontal="justify" vertical="center" wrapText="1"/>
    </xf>
    <xf numFmtId="0" fontId="9" fillId="0" borderId="14" xfId="0" applyFont="1" applyBorder="1" applyAlignment="1">
      <alignment horizontal="justify" vertical="center" wrapText="1"/>
    </xf>
    <xf numFmtId="0" fontId="13" fillId="0" borderId="0" xfId="0" applyFont="1" applyAlignment="1">
      <alignment horizontal="right"/>
    </xf>
    <xf numFmtId="0" fontId="9" fillId="0" borderId="46" xfId="0" applyFont="1" applyBorder="1" applyAlignment="1">
      <alignment horizontal="justify" vertical="center" wrapText="1"/>
    </xf>
    <xf numFmtId="0" fontId="9" fillId="0" borderId="14" xfId="0" applyFont="1" applyBorder="1" applyAlignment="1">
      <alignment horizontal="center" vertical="center" wrapText="1"/>
    </xf>
    <xf numFmtId="0" fontId="13" fillId="0" borderId="58" xfId="0" applyFont="1" applyBorder="1" applyAlignment="1">
      <alignment horizontal="right"/>
    </xf>
    <xf numFmtId="0" fontId="7" fillId="0" borderId="59" xfId="0" applyFont="1" applyBorder="1" applyAlignment="1">
      <alignment horizontal="right"/>
    </xf>
    <xf numFmtId="2" fontId="9" fillId="0" borderId="0" xfId="0" applyNumberFormat="1" applyFont="1" applyAlignment="1">
      <alignment/>
    </xf>
    <xf numFmtId="0" fontId="14" fillId="0" borderId="0" xfId="0" applyFont="1" applyAlignment="1">
      <alignment/>
    </xf>
    <xf numFmtId="0" fontId="9" fillId="0" borderId="0" xfId="0" applyFont="1" applyAlignment="1">
      <alignment horizontal="center" vertical="center" wrapText="1"/>
    </xf>
    <xf numFmtId="2" fontId="9" fillId="0" borderId="0" xfId="0" applyNumberFormat="1" applyFont="1" applyAlignment="1">
      <alignment horizontal="center" vertical="center" wrapText="1"/>
    </xf>
    <xf numFmtId="0" fontId="5" fillId="0" borderId="0" xfId="0" applyFont="1" applyAlignment="1">
      <alignment horizontal="center" vertical="center" wrapText="1"/>
    </xf>
    <xf numFmtId="40" fontId="9" fillId="0" borderId="10" xfId="48" applyNumberFormat="1" applyFont="1" applyBorder="1" applyAlignment="1">
      <alignment/>
    </xf>
    <xf numFmtId="0" fontId="22" fillId="0" borderId="0" xfId="0" applyFont="1" applyAlignment="1">
      <alignment horizontal="center"/>
    </xf>
    <xf numFmtId="0" fontId="5" fillId="0" borderId="0" xfId="0" applyFont="1" applyBorder="1" applyAlignment="1">
      <alignment horizontal="center" vertical="center"/>
    </xf>
    <xf numFmtId="0" fontId="8" fillId="0" borderId="0" xfId="0" applyFont="1" applyBorder="1" applyAlignment="1">
      <alignment horizontal="justify" vertical="top" wrapText="1"/>
    </xf>
    <xf numFmtId="0" fontId="5" fillId="0" borderId="0" xfId="0" applyFont="1" applyBorder="1" applyAlignment="1">
      <alignment vertical="top"/>
    </xf>
    <xf numFmtId="49" fontId="5" fillId="0" borderId="0" xfId="0" applyNumberFormat="1" applyFont="1" applyAlignment="1">
      <alignment horizontal="justify" vertical="center" wrapText="1"/>
    </xf>
    <xf numFmtId="0" fontId="22" fillId="0" borderId="0" xfId="0" applyFont="1" applyBorder="1" applyAlignment="1">
      <alignment/>
    </xf>
    <xf numFmtId="0" fontId="22" fillId="0" borderId="0" xfId="0" applyFont="1" applyBorder="1" applyAlignment="1">
      <alignment horizontal="right"/>
    </xf>
    <xf numFmtId="0" fontId="9" fillId="35" borderId="10" xfId="0" applyFont="1" applyFill="1" applyBorder="1" applyAlignment="1">
      <alignment horizontal="center" vertical="center" wrapText="1"/>
    </xf>
    <xf numFmtId="0" fontId="9" fillId="35" borderId="46" xfId="0" applyFont="1" applyFill="1" applyBorder="1" applyAlignment="1">
      <alignment horizontal="center" vertical="center" wrapText="1"/>
    </xf>
    <xf numFmtId="0" fontId="9" fillId="35" borderId="10" xfId="0" applyFont="1" applyFill="1" applyBorder="1" applyAlignment="1">
      <alignment/>
    </xf>
    <xf numFmtId="0" fontId="7" fillId="35" borderId="10" xfId="0" applyFont="1" applyFill="1" applyBorder="1" applyAlignment="1">
      <alignment horizontal="right"/>
    </xf>
    <xf numFmtId="40" fontId="7" fillId="35" borderId="46" xfId="48" applyNumberFormat="1" applyFont="1" applyFill="1" applyBorder="1" applyAlignment="1">
      <alignment/>
    </xf>
    <xf numFmtId="40" fontId="7" fillId="35" borderId="10" xfId="48" applyNumberFormat="1" applyFont="1" applyFill="1" applyBorder="1" applyAlignment="1">
      <alignment/>
    </xf>
    <xf numFmtId="197" fontId="9" fillId="0" borderId="37" xfId="44" applyNumberFormat="1" applyFont="1" applyFill="1" applyBorder="1" applyAlignment="1">
      <alignment/>
    </xf>
    <xf numFmtId="2" fontId="5" fillId="0" borderId="0" xfId="0" applyNumberFormat="1" applyFont="1" applyAlignment="1">
      <alignment/>
    </xf>
    <xf numFmtId="40" fontId="9" fillId="0" borderId="21" xfId="46" applyFont="1" applyBorder="1" applyAlignment="1">
      <alignment/>
    </xf>
    <xf numFmtId="40" fontId="9" fillId="0" borderId="10" xfId="46" applyFont="1" applyBorder="1" applyAlignment="1">
      <alignment/>
    </xf>
    <xf numFmtId="40" fontId="9" fillId="0" borderId="15" xfId="46" applyFont="1" applyBorder="1" applyAlignment="1">
      <alignment/>
    </xf>
    <xf numFmtId="40" fontId="9" fillId="33" borderId="37" xfId="46" applyFont="1" applyFill="1" applyBorder="1" applyAlignment="1">
      <alignment/>
    </xf>
    <xf numFmtId="40" fontId="9" fillId="33" borderId="23" xfId="46" applyFont="1" applyFill="1" applyBorder="1" applyAlignment="1">
      <alignment/>
    </xf>
    <xf numFmtId="40" fontId="9" fillId="0" borderId="27" xfId="46" applyFont="1" applyFill="1" applyBorder="1" applyAlignment="1">
      <alignment horizontal="center" vertical="center"/>
    </xf>
    <xf numFmtId="40" fontId="9" fillId="0" borderId="26" xfId="46" applyFont="1" applyFill="1" applyBorder="1" applyAlignment="1">
      <alignment horizontal="center" vertical="center"/>
    </xf>
    <xf numFmtId="40" fontId="9" fillId="1" borderId="26" xfId="46" applyFont="1" applyFill="1" applyBorder="1" applyAlignment="1">
      <alignment horizontal="center" vertical="center"/>
    </xf>
    <xf numFmtId="40" fontId="9" fillId="1" borderId="60" xfId="46" applyFont="1" applyFill="1" applyBorder="1" applyAlignment="1">
      <alignment horizontal="center" vertical="center"/>
    </xf>
    <xf numFmtId="40" fontId="7" fillId="0" borderId="30" xfId="46" applyFont="1" applyBorder="1" applyAlignment="1" applyProtection="1">
      <alignment horizontal="center" vertical="center"/>
      <protection/>
    </xf>
    <xf numFmtId="40" fontId="9" fillId="0" borderId="19" xfId="46" applyFont="1" applyBorder="1" applyAlignment="1">
      <alignment/>
    </xf>
    <xf numFmtId="40" fontId="9" fillId="33" borderId="11" xfId="46" applyFont="1" applyFill="1" applyBorder="1" applyAlignment="1">
      <alignment horizontal="center"/>
    </xf>
    <xf numFmtId="40" fontId="7" fillId="33" borderId="19" xfId="46" applyFont="1" applyFill="1" applyBorder="1" applyAlignment="1">
      <alignment/>
    </xf>
    <xf numFmtId="40" fontId="9" fillId="0" borderId="11" xfId="46" applyFont="1" applyBorder="1" applyAlignment="1">
      <alignment/>
    </xf>
    <xf numFmtId="40" fontId="9" fillId="0" borderId="24" xfId="46" applyFont="1" applyBorder="1" applyAlignment="1">
      <alignment/>
    </xf>
    <xf numFmtId="40" fontId="9" fillId="33" borderId="21" xfId="46" applyFont="1" applyFill="1" applyBorder="1" applyAlignment="1">
      <alignment/>
    </xf>
    <xf numFmtId="40" fontId="9" fillId="33" borderId="11" xfId="46" applyFont="1" applyFill="1" applyBorder="1" applyAlignment="1">
      <alignment/>
    </xf>
    <xf numFmtId="40" fontId="9" fillId="33" borderId="10" xfId="46" applyNumberFormat="1" applyFont="1" applyFill="1" applyBorder="1" applyAlignment="1">
      <alignment/>
    </xf>
    <xf numFmtId="40" fontId="9" fillId="33" borderId="11" xfId="46" applyNumberFormat="1" applyFont="1" applyFill="1" applyBorder="1" applyAlignment="1">
      <alignment/>
    </xf>
    <xf numFmtId="0" fontId="7" fillId="0" borderId="10" xfId="0" applyFont="1" applyBorder="1" applyAlignment="1">
      <alignment horizontal="justify" vertical="center"/>
    </xf>
    <xf numFmtId="0" fontId="9" fillId="0" borderId="11" xfId="0" applyFont="1" applyBorder="1" applyAlignment="1">
      <alignment horizontal="justify" vertical="center"/>
    </xf>
    <xf numFmtId="0" fontId="9" fillId="0" borderId="11" xfId="0" applyFont="1" applyBorder="1" applyAlignment="1" applyProtection="1">
      <alignment horizontal="justify" vertical="center"/>
      <protection/>
    </xf>
    <xf numFmtId="0" fontId="9" fillId="0" borderId="21" xfId="0" applyFont="1" applyBorder="1" applyAlignment="1" applyProtection="1">
      <alignment horizontal="justify" vertical="center"/>
      <protection/>
    </xf>
    <xf numFmtId="0" fontId="9" fillId="0" borderId="12" xfId="0" applyFont="1" applyBorder="1" applyAlignment="1" applyProtection="1">
      <alignment horizontal="justify" vertical="center"/>
      <protection/>
    </xf>
    <xf numFmtId="0" fontId="9" fillId="0" borderId="21" xfId="0" applyFont="1" applyBorder="1" applyAlignment="1" applyProtection="1">
      <alignment horizontal="left" vertical="center"/>
      <protection/>
    </xf>
    <xf numFmtId="0" fontId="9" fillId="0" borderId="19" xfId="0" applyFont="1" applyBorder="1" applyAlignment="1">
      <alignment/>
    </xf>
    <xf numFmtId="0" fontId="5" fillId="0" borderId="18" xfId="0" applyFont="1" applyBorder="1" applyAlignment="1">
      <alignment/>
    </xf>
    <xf numFmtId="0" fontId="9" fillId="0" borderId="18" xfId="0" applyFont="1" applyBorder="1" applyAlignment="1">
      <alignment horizontal="right"/>
    </xf>
    <xf numFmtId="0" fontId="6" fillId="0" borderId="14" xfId="0" applyFont="1" applyBorder="1" applyAlignment="1">
      <alignment/>
    </xf>
    <xf numFmtId="40" fontId="9" fillId="33" borderId="23" xfId="46" applyFont="1" applyFill="1" applyBorder="1" applyAlignment="1">
      <alignment wrapText="1"/>
    </xf>
    <xf numFmtId="40" fontId="6" fillId="33" borderId="61" xfId="48" applyNumberFormat="1" applyFont="1" applyFill="1" applyBorder="1" applyAlignment="1">
      <alignment/>
    </xf>
    <xf numFmtId="40" fontId="6" fillId="33" borderId="61" xfId="48" applyNumberFormat="1" applyFont="1" applyFill="1" applyBorder="1" applyAlignment="1">
      <alignment horizontal="center"/>
    </xf>
    <xf numFmtId="40" fontId="6" fillId="33" borderId="62" xfId="48" applyNumberFormat="1" applyFont="1" applyFill="1" applyBorder="1" applyAlignment="1">
      <alignment/>
    </xf>
    <xf numFmtId="40" fontId="6" fillId="0" borderId="61" xfId="48" applyNumberFormat="1" applyFont="1" applyBorder="1" applyAlignment="1">
      <alignment horizontal="center"/>
    </xf>
    <xf numFmtId="40" fontId="6" fillId="33" borderId="63" xfId="48" applyNumberFormat="1" applyFont="1" applyFill="1" applyBorder="1" applyAlignment="1">
      <alignment/>
    </xf>
    <xf numFmtId="40" fontId="9" fillId="0" borderId="0" xfId="0" applyNumberFormat="1" applyFont="1" applyAlignment="1">
      <alignment/>
    </xf>
    <xf numFmtId="40" fontId="5" fillId="0" borderId="0" xfId="0" applyNumberFormat="1" applyFont="1" applyAlignment="1">
      <alignment/>
    </xf>
    <xf numFmtId="40" fontId="0" fillId="0" borderId="0" xfId="0" applyNumberFormat="1" applyAlignment="1">
      <alignment/>
    </xf>
    <xf numFmtId="40" fontId="18" fillId="0" borderId="0" xfId="48" applyNumberFormat="1" applyFont="1" applyBorder="1" applyAlignment="1">
      <alignment horizontal="center" vertical="center"/>
    </xf>
    <xf numFmtId="0" fontId="8" fillId="0" borderId="0" xfId="0" applyFont="1" applyFill="1" applyAlignment="1">
      <alignment horizontal="left"/>
    </xf>
    <xf numFmtId="0" fontId="4" fillId="0" borderId="0" xfId="0" applyFont="1" applyFill="1" applyBorder="1" applyAlignment="1">
      <alignment horizontal="centerContinuous"/>
    </xf>
    <xf numFmtId="0" fontId="8" fillId="0" borderId="0" xfId="0" applyFont="1" applyFill="1" applyBorder="1" applyAlignment="1">
      <alignment horizontal="right" vertical="center"/>
    </xf>
    <xf numFmtId="0" fontId="8" fillId="0" borderId="10" xfId="0" applyFont="1" applyBorder="1" applyAlignment="1">
      <alignment horizontal="center" vertical="center"/>
    </xf>
    <xf numFmtId="0" fontId="7" fillId="0" borderId="12" xfId="0" applyFont="1" applyBorder="1" applyAlignment="1">
      <alignment vertical="center"/>
    </xf>
    <xf numFmtId="40" fontId="7" fillId="33" borderId="21" xfId="46" applyFont="1" applyFill="1" applyBorder="1" applyAlignment="1">
      <alignment/>
    </xf>
    <xf numFmtId="0" fontId="9" fillId="0" borderId="10" xfId="0" applyFont="1" applyFill="1" applyBorder="1" applyAlignment="1" applyProtection="1">
      <alignment horizontal="left" wrapText="1"/>
      <protection/>
    </xf>
    <xf numFmtId="40" fontId="6" fillId="0" borderId="61" xfId="48" applyNumberFormat="1" applyFont="1" applyBorder="1" applyAlignment="1">
      <alignment horizontal="center" vertical="center" wrapText="1"/>
    </xf>
    <xf numFmtId="0" fontId="7" fillId="0" borderId="0" xfId="0" applyFont="1" applyBorder="1" applyAlignment="1" applyProtection="1">
      <alignment horizontal="left"/>
      <protection/>
    </xf>
    <xf numFmtId="40" fontId="7" fillId="0" borderId="0" xfId="46" applyFont="1" applyBorder="1" applyAlignment="1" applyProtection="1">
      <alignment horizontal="center" vertical="center"/>
      <protection/>
    </xf>
    <xf numFmtId="0" fontId="18" fillId="0" borderId="20" xfId="0" applyFont="1" applyBorder="1" applyAlignment="1">
      <alignment horizontal="justify" wrapText="1"/>
    </xf>
    <xf numFmtId="0" fontId="18" fillId="0" borderId="24" xfId="0" applyFont="1" applyBorder="1" applyAlignment="1">
      <alignment horizontal="justify" wrapText="1"/>
    </xf>
    <xf numFmtId="0" fontId="9" fillId="0" borderId="0" xfId="0" applyFont="1" applyAlignment="1">
      <alignment horizontal="justify"/>
    </xf>
    <xf numFmtId="0" fontId="28" fillId="0" borderId="22" xfId="0" applyFont="1" applyBorder="1" applyAlignment="1">
      <alignment horizontal="justify" wrapText="1"/>
    </xf>
    <xf numFmtId="0" fontId="18" fillId="0" borderId="22" xfId="0" applyFont="1" applyBorder="1" applyAlignment="1">
      <alignment horizontal="justify" wrapText="1"/>
    </xf>
    <xf numFmtId="0" fontId="28" fillId="0" borderId="24" xfId="0" applyFont="1" applyBorder="1" applyAlignment="1">
      <alignment horizontal="justify" wrapText="1"/>
    </xf>
    <xf numFmtId="0" fontId="27" fillId="0" borderId="0" xfId="0" applyFont="1" applyFill="1" applyBorder="1" applyAlignment="1">
      <alignment horizontal="center" wrapText="1"/>
    </xf>
    <xf numFmtId="0" fontId="18" fillId="0" borderId="0" xfId="0" applyFont="1" applyFill="1" applyBorder="1" applyAlignment="1">
      <alignment horizontal="justify" wrapText="1"/>
    </xf>
    <xf numFmtId="0" fontId="0" fillId="0" borderId="0" xfId="0" applyFill="1" applyBorder="1" applyAlignment="1">
      <alignment/>
    </xf>
    <xf numFmtId="0" fontId="18" fillId="0" borderId="13" xfId="0" applyFont="1" applyBorder="1" applyAlignment="1">
      <alignment horizontal="justify" wrapText="1"/>
    </xf>
    <xf numFmtId="0" fontId="27" fillId="36" borderId="10" xfId="0" applyFont="1" applyFill="1" applyBorder="1" applyAlignment="1">
      <alignment horizontal="center" vertical="center" wrapText="1"/>
    </xf>
    <xf numFmtId="0" fontId="5" fillId="0" borderId="15" xfId="0" applyFont="1" applyBorder="1" applyAlignment="1">
      <alignment horizontal="justify" vertical="center" wrapText="1"/>
    </xf>
    <xf numFmtId="0" fontId="5" fillId="0" borderId="14" xfId="0" applyFont="1" applyBorder="1" applyAlignment="1">
      <alignment horizontal="center" vertical="center"/>
    </xf>
    <xf numFmtId="40" fontId="9" fillId="0" borderId="37" xfId="46" applyFont="1" applyFill="1" applyBorder="1" applyAlignment="1">
      <alignment horizontal="center" vertical="center"/>
    </xf>
    <xf numFmtId="40" fontId="9" fillId="1" borderId="45" xfId="46" applyFont="1" applyFill="1" applyBorder="1" applyAlignment="1">
      <alignment horizontal="center" vertical="center"/>
    </xf>
    <xf numFmtId="40" fontId="9" fillId="37" borderId="0" xfId="46" applyFont="1" applyFill="1" applyBorder="1" applyAlignment="1">
      <alignment horizontal="center" vertical="center"/>
    </xf>
    <xf numFmtId="0" fontId="9" fillId="37" borderId="0" xfId="0" applyFont="1" applyFill="1" applyBorder="1" applyAlignment="1">
      <alignment/>
    </xf>
    <xf numFmtId="0" fontId="9" fillId="37" borderId="0" xfId="0" applyFont="1" applyFill="1" applyAlignment="1">
      <alignment/>
    </xf>
    <xf numFmtId="0" fontId="9" fillId="0" borderId="30" xfId="0" applyFont="1" applyBorder="1" applyAlignment="1" applyProtection="1">
      <alignment horizontal="left"/>
      <protection/>
    </xf>
    <xf numFmtId="0" fontId="5" fillId="37" borderId="0" xfId="0" applyFont="1" applyFill="1" applyBorder="1" applyAlignment="1" applyProtection="1">
      <alignment horizontal="left"/>
      <protection/>
    </xf>
    <xf numFmtId="40" fontId="5" fillId="37" borderId="0" xfId="46" applyFont="1" applyFill="1" applyBorder="1" applyAlignment="1" applyProtection="1">
      <alignment horizontal="center" vertical="center"/>
      <protection/>
    </xf>
    <xf numFmtId="40" fontId="5" fillId="37" borderId="0" xfId="46" applyFont="1" applyFill="1" applyBorder="1" applyAlignment="1">
      <alignment horizontal="center" vertical="center"/>
    </xf>
    <xf numFmtId="0" fontId="5" fillId="37" borderId="0" xfId="0" applyFont="1" applyFill="1" applyBorder="1" applyAlignment="1">
      <alignment/>
    </xf>
    <xf numFmtId="0" fontId="5" fillId="37" borderId="0" xfId="0" applyFont="1" applyFill="1" applyAlignment="1">
      <alignment/>
    </xf>
    <xf numFmtId="40" fontId="6" fillId="0" borderId="63" xfId="48" applyNumberFormat="1" applyFont="1" applyBorder="1" applyAlignment="1">
      <alignment horizontal="center"/>
    </xf>
    <xf numFmtId="40" fontId="9" fillId="0" borderId="10" xfId="46" applyFont="1" applyBorder="1" applyAlignment="1">
      <alignment/>
    </xf>
    <xf numFmtId="40" fontId="9" fillId="1" borderId="64" xfId="48" applyNumberFormat="1" applyFont="1" applyFill="1" applyBorder="1" applyAlignment="1" applyProtection="1">
      <alignment horizontal="center" vertical="center" wrapText="1"/>
      <protection/>
    </xf>
    <xf numFmtId="40" fontId="5" fillId="0" borderId="0" xfId="46" applyFont="1" applyAlignment="1">
      <alignment/>
    </xf>
    <xf numFmtId="40" fontId="9" fillId="0" borderId="0" xfId="46" applyFont="1" applyAlignment="1">
      <alignment/>
    </xf>
    <xf numFmtId="40" fontId="15" fillId="0" borderId="0" xfId="46" applyFont="1" applyAlignment="1">
      <alignment wrapText="1"/>
    </xf>
    <xf numFmtId="40" fontId="6" fillId="0" borderId="10" xfId="46" applyFont="1" applyBorder="1" applyAlignment="1">
      <alignment horizontal="right"/>
    </xf>
    <xf numFmtId="40" fontId="6" fillId="33" borderId="10" xfId="46" applyFont="1" applyFill="1" applyBorder="1" applyAlignment="1" applyProtection="1">
      <alignment horizontal="right"/>
      <protection/>
    </xf>
    <xf numFmtId="40" fontId="6" fillId="33" borderId="10" xfId="46" applyFont="1" applyFill="1" applyBorder="1" applyAlignment="1">
      <alignment horizontal="right"/>
    </xf>
    <xf numFmtId="2" fontId="0" fillId="0" borderId="0" xfId="0" applyNumberFormat="1" applyAlignment="1">
      <alignment/>
    </xf>
    <xf numFmtId="40" fontId="7" fillId="38" borderId="10" xfId="46" applyFont="1" applyFill="1" applyBorder="1" applyAlignment="1">
      <alignment/>
    </xf>
    <xf numFmtId="0" fontId="9" fillId="0" borderId="23" xfId="0" applyFont="1" applyBorder="1" applyAlignment="1">
      <alignment/>
    </xf>
    <xf numFmtId="0" fontId="9" fillId="0" borderId="11" xfId="0" applyFont="1" applyBorder="1" applyAlignment="1" applyProtection="1">
      <alignment horizontal="left" wrapText="1"/>
      <protection/>
    </xf>
    <xf numFmtId="0" fontId="9" fillId="38" borderId="10" xfId="0" applyFont="1" applyFill="1" applyBorder="1" applyAlignment="1">
      <alignment/>
    </xf>
    <xf numFmtId="0" fontId="7" fillId="38" borderId="10" xfId="0" applyFont="1" applyFill="1" applyBorder="1" applyAlignment="1">
      <alignment/>
    </xf>
    <xf numFmtId="0" fontId="7" fillId="38" borderId="10" xfId="0" applyFont="1" applyFill="1" applyBorder="1" applyAlignment="1" applyProtection="1">
      <alignment horizontal="left" wrapText="1"/>
      <protection/>
    </xf>
    <xf numFmtId="2" fontId="7" fillId="0" borderId="0" xfId="0" applyNumberFormat="1" applyFont="1" applyFill="1" applyBorder="1" applyAlignment="1">
      <alignment/>
    </xf>
    <xf numFmtId="0" fontId="7" fillId="38" borderId="10" xfId="0" applyFont="1" applyFill="1" applyBorder="1" applyAlignment="1" applyProtection="1">
      <alignment horizontal="right"/>
      <protection/>
    </xf>
    <xf numFmtId="40" fontId="7" fillId="38" borderId="10" xfId="46" applyFont="1" applyFill="1" applyBorder="1" applyAlignment="1" applyProtection="1">
      <alignment horizontal="right"/>
      <protection/>
    </xf>
    <xf numFmtId="0" fontId="7" fillId="37" borderId="37" xfId="0" applyFont="1" applyFill="1" applyBorder="1" applyAlignment="1" applyProtection="1">
      <alignment horizontal="left"/>
      <protection/>
    </xf>
    <xf numFmtId="40" fontId="9" fillId="37" borderId="10" xfId="46" applyFont="1" applyFill="1" applyBorder="1" applyAlignment="1" applyProtection="1">
      <alignment horizontal="center"/>
      <protection/>
    </xf>
    <xf numFmtId="40" fontId="9" fillId="37" borderId="10" xfId="46" applyFont="1" applyFill="1" applyBorder="1" applyAlignment="1">
      <alignment horizontal="center"/>
    </xf>
    <xf numFmtId="0" fontId="9" fillId="0" borderId="12" xfId="0" applyFont="1" applyFill="1" applyBorder="1" applyAlignment="1" applyProtection="1">
      <alignment horizontal="right"/>
      <protection/>
    </xf>
    <xf numFmtId="0" fontId="7" fillId="37" borderId="11" xfId="0" applyFont="1" applyFill="1" applyBorder="1" applyAlignment="1" applyProtection="1">
      <alignment horizontal="right"/>
      <protection/>
    </xf>
    <xf numFmtId="40" fontId="6" fillId="0" borderId="12" xfId="46" applyFont="1" applyBorder="1" applyAlignment="1">
      <alignment horizontal="right"/>
    </xf>
    <xf numFmtId="0" fontId="7" fillId="0" borderId="0" xfId="0" applyFont="1" applyBorder="1" applyAlignment="1">
      <alignment vertical="center" wrapText="1"/>
    </xf>
    <xf numFmtId="0" fontId="9" fillId="0" borderId="31" xfId="0" applyFont="1" applyFill="1" applyBorder="1" applyAlignment="1">
      <alignment/>
    </xf>
    <xf numFmtId="0" fontId="9" fillId="0" borderId="32" xfId="0" applyFont="1" applyFill="1" applyBorder="1" applyAlignment="1">
      <alignment/>
    </xf>
    <xf numFmtId="0" fontId="8" fillId="0" borderId="30" xfId="0" applyFont="1" applyBorder="1" applyAlignment="1" applyProtection="1">
      <alignment horizontal="center" vertical="center"/>
      <protection/>
    </xf>
    <xf numFmtId="0" fontId="7" fillId="0" borderId="51" xfId="0" applyFont="1" applyBorder="1" applyAlignment="1">
      <alignment/>
    </xf>
    <xf numFmtId="40" fontId="9" fillId="0" borderId="11" xfId="48" applyNumberFormat="1" applyFont="1" applyBorder="1" applyAlignment="1" applyProtection="1">
      <alignment horizontal="right"/>
      <protection/>
    </xf>
    <xf numFmtId="0" fontId="18" fillId="37" borderId="0" xfId="0" applyFont="1" applyFill="1" applyAlignment="1">
      <alignment/>
    </xf>
    <xf numFmtId="0" fontId="18" fillId="37" borderId="0" xfId="0" applyFont="1" applyFill="1" applyBorder="1" applyAlignment="1">
      <alignment horizontal="justify" vertical="center" wrapText="1"/>
    </xf>
    <xf numFmtId="0" fontId="18" fillId="37" borderId="0" xfId="0" applyFont="1" applyFill="1" applyBorder="1" applyAlignment="1">
      <alignment horizontal="center" vertical="center"/>
    </xf>
    <xf numFmtId="40" fontId="9" fillId="37" borderId="0" xfId="46" applyFont="1" applyFill="1" applyAlignment="1">
      <alignment/>
    </xf>
    <xf numFmtId="0" fontId="18" fillId="37" borderId="0" xfId="0" applyFont="1" applyFill="1" applyAlignment="1">
      <alignment horizontal="center" vertical="center"/>
    </xf>
    <xf numFmtId="0" fontId="18" fillId="37" borderId="0" xfId="0" applyFont="1" applyFill="1" applyAlignment="1">
      <alignment horizontal="justify" wrapText="1"/>
    </xf>
    <xf numFmtId="0" fontId="17" fillId="37" borderId="0" xfId="0" applyFont="1" applyFill="1" applyAlignment="1">
      <alignment horizontal="left" vertical="center"/>
    </xf>
    <xf numFmtId="0" fontId="16" fillId="37" borderId="46" xfId="0" applyFont="1" applyFill="1" applyBorder="1" applyAlignment="1" quotePrefix="1">
      <alignment horizontal="left"/>
    </xf>
    <xf numFmtId="0" fontId="16" fillId="37" borderId="14" xfId="0" applyFont="1" applyFill="1" applyBorder="1" applyAlignment="1" quotePrefix="1">
      <alignment horizontal="left"/>
    </xf>
    <xf numFmtId="0" fontId="18" fillId="37" borderId="46" xfId="0" applyFont="1" applyFill="1" applyBorder="1" applyAlignment="1">
      <alignment horizontal="justify" vertical="center" wrapText="1"/>
    </xf>
    <xf numFmtId="0" fontId="18" fillId="37" borderId="46" xfId="0" applyFont="1" applyFill="1" applyBorder="1" applyAlignment="1">
      <alignment horizontal="center" vertical="center"/>
    </xf>
    <xf numFmtId="0" fontId="17" fillId="37" borderId="0" xfId="0" applyFont="1" applyFill="1" applyAlignment="1">
      <alignment/>
    </xf>
    <xf numFmtId="49" fontId="9" fillId="37" borderId="0" xfId="46" applyNumberFormat="1" applyFont="1" applyFill="1" applyAlignment="1">
      <alignment/>
    </xf>
    <xf numFmtId="0" fontId="18" fillId="37" borderId="0" xfId="0" applyFont="1" applyFill="1" applyBorder="1" applyAlignment="1">
      <alignment horizontal="center"/>
    </xf>
    <xf numFmtId="0" fontId="18" fillId="37" borderId="14" xfId="0" applyFont="1" applyFill="1" applyBorder="1" applyAlignment="1">
      <alignment horizontal="center" vertical="top"/>
    </xf>
    <xf numFmtId="0" fontId="18" fillId="37" borderId="15" xfId="0" applyFont="1" applyFill="1" applyBorder="1" applyAlignment="1">
      <alignment horizontal="center" vertical="center"/>
    </xf>
    <xf numFmtId="0" fontId="18" fillId="37" borderId="10" xfId="0" applyFont="1" applyFill="1" applyBorder="1" applyAlignment="1">
      <alignment horizontal="justify" wrapText="1"/>
    </xf>
    <xf numFmtId="0" fontId="9" fillId="37" borderId="13" xfId="0" applyFont="1" applyFill="1" applyBorder="1" applyAlignment="1">
      <alignment/>
    </xf>
    <xf numFmtId="0" fontId="18" fillId="37" borderId="0" xfId="0" applyFont="1" applyFill="1" applyAlignment="1">
      <alignment vertical="center"/>
    </xf>
    <xf numFmtId="0" fontId="17" fillId="37" borderId="18" xfId="0" applyFont="1" applyFill="1" applyBorder="1" applyAlignment="1">
      <alignment/>
    </xf>
    <xf numFmtId="0" fontId="9" fillId="37" borderId="11" xfId="0" applyFont="1" applyFill="1" applyBorder="1" applyAlignment="1">
      <alignment/>
    </xf>
    <xf numFmtId="0" fontId="18" fillId="37" borderId="0" xfId="0" applyFont="1" applyFill="1" applyBorder="1" applyAlignment="1">
      <alignment/>
    </xf>
    <xf numFmtId="0" fontId="9" fillId="37" borderId="23" xfId="0" applyFont="1" applyFill="1" applyBorder="1" applyAlignment="1">
      <alignment/>
    </xf>
    <xf numFmtId="40" fontId="9" fillId="37" borderId="23" xfId="0" applyNumberFormat="1" applyFont="1" applyFill="1" applyBorder="1" applyAlignment="1">
      <alignment/>
    </xf>
    <xf numFmtId="0" fontId="18" fillId="37" borderId="0" xfId="0" applyFont="1" applyFill="1" applyBorder="1" applyAlignment="1">
      <alignment horizontal="justify" wrapText="1"/>
    </xf>
    <xf numFmtId="0" fontId="18" fillId="37" borderId="14" xfId="0" applyFont="1" applyFill="1" applyBorder="1" applyAlignment="1">
      <alignment/>
    </xf>
    <xf numFmtId="0" fontId="18" fillId="37" borderId="15" xfId="0" applyFont="1" applyFill="1" applyBorder="1" applyAlignment="1">
      <alignment horizontal="justify" vertical="center"/>
    </xf>
    <xf numFmtId="0" fontId="18" fillId="37" borderId="10" xfId="0" applyFont="1" applyFill="1" applyBorder="1" applyAlignment="1">
      <alignment horizontal="justify" vertical="center"/>
    </xf>
    <xf numFmtId="40" fontId="9" fillId="37" borderId="13" xfId="0" applyNumberFormat="1" applyFont="1" applyFill="1" applyBorder="1" applyAlignment="1">
      <alignment/>
    </xf>
    <xf numFmtId="40" fontId="8" fillId="37" borderId="13" xfId="0" applyNumberFormat="1" applyFont="1" applyFill="1" applyBorder="1" applyAlignment="1">
      <alignment horizontal="right"/>
    </xf>
    <xf numFmtId="0" fontId="18" fillId="37" borderId="65" xfId="0" applyFont="1" applyFill="1" applyBorder="1" applyAlignment="1">
      <alignment/>
    </xf>
    <xf numFmtId="0" fontId="18" fillId="37" borderId="50" xfId="0" applyFont="1" applyFill="1" applyBorder="1" applyAlignment="1">
      <alignment/>
    </xf>
    <xf numFmtId="40" fontId="17" fillId="37" borderId="51" xfId="46" applyFont="1" applyFill="1" applyBorder="1" applyAlignment="1">
      <alignment/>
    </xf>
    <xf numFmtId="0" fontId="17" fillId="37" borderId="66" xfId="0" applyFont="1" applyFill="1" applyBorder="1" applyAlignment="1">
      <alignment/>
    </xf>
    <xf numFmtId="40" fontId="7" fillId="37" borderId="0" xfId="46" applyFont="1" applyFill="1" applyAlignment="1">
      <alignment/>
    </xf>
    <xf numFmtId="0" fontId="7" fillId="37" borderId="0" xfId="0" applyFont="1" applyFill="1" applyAlignment="1">
      <alignment/>
    </xf>
    <xf numFmtId="0" fontId="19" fillId="37" borderId="19" xfId="0" applyFont="1" applyFill="1" applyBorder="1" applyAlignment="1">
      <alignment/>
    </xf>
    <xf numFmtId="0" fontId="18" fillId="37" borderId="18" xfId="0" applyFont="1" applyFill="1" applyBorder="1" applyAlignment="1">
      <alignment/>
    </xf>
    <xf numFmtId="4" fontId="9" fillId="37" borderId="20" xfId="0" applyNumberFormat="1" applyFont="1" applyFill="1" applyBorder="1" applyAlignment="1">
      <alignment/>
    </xf>
    <xf numFmtId="0" fontId="9" fillId="33" borderId="12" xfId="0" applyFont="1" applyFill="1" applyBorder="1" applyAlignment="1">
      <alignment/>
    </xf>
    <xf numFmtId="0" fontId="8" fillId="37" borderId="14" xfId="0" applyFont="1" applyFill="1" applyBorder="1" applyAlignment="1">
      <alignment horizontal="left" vertical="center"/>
    </xf>
    <xf numFmtId="0" fontId="5" fillId="37" borderId="14" xfId="0" applyFont="1" applyFill="1" applyBorder="1" applyAlignment="1">
      <alignment horizontal="justify" vertical="center" wrapText="1"/>
    </xf>
    <xf numFmtId="0" fontId="5" fillId="37" borderId="14" xfId="0" applyFont="1" applyFill="1" applyBorder="1" applyAlignment="1">
      <alignment/>
    </xf>
    <xf numFmtId="0" fontId="5" fillId="37" borderId="0" xfId="0" applyFont="1" applyFill="1" applyAlignment="1">
      <alignment horizontal="justify" vertical="center"/>
    </xf>
    <xf numFmtId="0" fontId="5" fillId="37" borderId="12" xfId="0" applyFont="1" applyFill="1" applyBorder="1" applyAlignment="1">
      <alignment horizontal="center" vertical="center"/>
    </xf>
    <xf numFmtId="0" fontId="34" fillId="37" borderId="12" xfId="0" applyFont="1" applyFill="1" applyBorder="1" applyAlignment="1">
      <alignment horizontal="justify" vertical="center" wrapText="1"/>
    </xf>
    <xf numFmtId="0" fontId="5" fillId="37" borderId="21" xfId="0" applyFont="1" applyFill="1" applyBorder="1" applyAlignment="1">
      <alignment/>
    </xf>
    <xf numFmtId="0" fontId="5" fillId="37" borderId="24" xfId="0" applyFont="1" applyFill="1" applyBorder="1" applyAlignment="1">
      <alignment/>
    </xf>
    <xf numFmtId="0" fontId="34" fillId="37" borderId="10" xfId="0" applyFont="1" applyFill="1" applyBorder="1" applyAlignment="1">
      <alignment horizontal="justify" vertical="center" wrapText="1"/>
    </xf>
    <xf numFmtId="0" fontId="6" fillId="35" borderId="0" xfId="0" applyFont="1" applyFill="1" applyAlignment="1">
      <alignment/>
    </xf>
    <xf numFmtId="0" fontId="10" fillId="35" borderId="0" xfId="0" applyFont="1" applyFill="1" applyAlignment="1">
      <alignment/>
    </xf>
    <xf numFmtId="40" fontId="6" fillId="37" borderId="0" xfId="46" applyFont="1" applyFill="1" applyAlignment="1">
      <alignment/>
    </xf>
    <xf numFmtId="0" fontId="6" fillId="37" borderId="0" xfId="0" applyFont="1" applyFill="1" applyAlignment="1">
      <alignment/>
    </xf>
    <xf numFmtId="0" fontId="7" fillId="0" borderId="67" xfId="0" applyFont="1" applyBorder="1" applyAlignment="1" applyProtection="1">
      <alignment horizontal="left" vertical="center" wrapText="1"/>
      <protection/>
    </xf>
    <xf numFmtId="0" fontId="7" fillId="0" borderId="68" xfId="0" applyFont="1" applyBorder="1" applyAlignment="1" applyProtection="1">
      <alignment horizontal="left" vertical="center" wrapText="1"/>
      <protection/>
    </xf>
    <xf numFmtId="0" fontId="9" fillId="0" borderId="69" xfId="0" applyFont="1" applyBorder="1" applyAlignment="1">
      <alignment vertical="center" wrapText="1"/>
    </xf>
    <xf numFmtId="0" fontId="13" fillId="0" borderId="69" xfId="0" applyFont="1" applyBorder="1" applyAlignment="1" applyProtection="1">
      <alignment horizontal="left" vertical="center" wrapText="1"/>
      <protection/>
    </xf>
    <xf numFmtId="0" fontId="9" fillId="0" borderId="70" xfId="0" applyFont="1" applyBorder="1" applyAlignment="1">
      <alignment vertical="center" wrapText="1"/>
    </xf>
    <xf numFmtId="0" fontId="9" fillId="0" borderId="68" xfId="0" applyFont="1" applyBorder="1" applyAlignment="1">
      <alignment vertical="center" wrapText="1"/>
    </xf>
    <xf numFmtId="0" fontId="9" fillId="0" borderId="71" xfId="0" applyFont="1" applyBorder="1" applyAlignment="1">
      <alignment vertical="center" wrapText="1"/>
    </xf>
    <xf numFmtId="0" fontId="9" fillId="0" borderId="69" xfId="0" applyFont="1" applyBorder="1" applyAlignment="1" applyProtection="1">
      <alignment horizontal="justify" vertical="center" wrapText="1"/>
      <protection/>
    </xf>
    <xf numFmtId="0" fontId="9" fillId="0" borderId="69" xfId="0" applyFont="1" applyBorder="1" applyAlignment="1" applyProtection="1">
      <alignment horizontal="left" vertical="center" wrapText="1"/>
      <protection/>
    </xf>
    <xf numFmtId="0" fontId="9" fillId="0" borderId="70" xfId="0" applyFont="1" applyBorder="1" applyAlignment="1" applyProtection="1">
      <alignment horizontal="left" vertical="center" wrapText="1"/>
      <protection/>
    </xf>
    <xf numFmtId="0" fontId="9" fillId="0" borderId="67" xfId="0" applyFont="1" applyBorder="1" applyAlignment="1">
      <alignment vertical="center" wrapText="1"/>
    </xf>
    <xf numFmtId="0" fontId="35" fillId="0" borderId="52" xfId="0" applyFont="1" applyBorder="1" applyAlignment="1">
      <alignment horizontal="left" vertical="center" wrapText="1"/>
    </xf>
    <xf numFmtId="0" fontId="35" fillId="0" borderId="53" xfId="0" applyFont="1" applyBorder="1" applyAlignment="1">
      <alignment horizontal="left" vertical="center" wrapText="1"/>
    </xf>
    <xf numFmtId="0" fontId="36" fillId="0" borderId="0" xfId="0" applyFont="1" applyAlignment="1">
      <alignment horizontal="left"/>
    </xf>
    <xf numFmtId="0" fontId="9" fillId="0" borderId="72" xfId="0" applyFont="1" applyBorder="1" applyAlignment="1" applyProtection="1">
      <alignment horizontal="left" vertical="center" wrapText="1"/>
      <protection/>
    </xf>
    <xf numFmtId="0" fontId="9" fillId="0" borderId="68" xfId="0" applyFont="1" applyBorder="1" applyAlignment="1" applyProtection="1">
      <alignment horizontal="left" vertical="center" wrapText="1"/>
      <protection/>
    </xf>
    <xf numFmtId="40" fontId="6" fillId="33" borderId="73" xfId="48" applyNumberFormat="1" applyFont="1" applyFill="1" applyBorder="1" applyAlignment="1">
      <alignment/>
    </xf>
    <xf numFmtId="40" fontId="6" fillId="1" borderId="74" xfId="48" applyNumberFormat="1" applyFont="1" applyFill="1" applyBorder="1" applyAlignment="1">
      <alignment horizontal="center" vertical="center" wrapText="1"/>
    </xf>
    <xf numFmtId="40" fontId="6" fillId="1" borderId="73" xfId="48" applyNumberFormat="1" applyFont="1" applyFill="1" applyBorder="1" applyAlignment="1">
      <alignment horizontal="center" vertical="center" wrapText="1"/>
    </xf>
    <xf numFmtId="40" fontId="6" fillId="33" borderId="75" xfId="48" applyNumberFormat="1" applyFont="1" applyFill="1" applyBorder="1" applyAlignment="1">
      <alignment/>
    </xf>
    <xf numFmtId="40" fontId="6" fillId="0" borderId="76" xfId="48" applyNumberFormat="1" applyFont="1" applyBorder="1" applyAlignment="1">
      <alignment horizontal="center" vertical="center" wrapText="1"/>
    </xf>
    <xf numFmtId="40" fontId="6" fillId="1" borderId="76" xfId="48" applyNumberFormat="1" applyFont="1" applyFill="1" applyBorder="1" applyAlignment="1">
      <alignment horizontal="center" vertical="center" wrapText="1"/>
    </xf>
    <xf numFmtId="40" fontId="6" fillId="0" borderId="74" xfId="48" applyNumberFormat="1" applyFont="1" applyBorder="1" applyAlignment="1">
      <alignment horizontal="center" vertical="center" wrapText="1"/>
    </xf>
    <xf numFmtId="40" fontId="6" fillId="0" borderId="75" xfId="48" applyNumberFormat="1" applyFont="1" applyBorder="1" applyAlignment="1">
      <alignment horizontal="center" vertical="center" wrapText="1"/>
    </xf>
    <xf numFmtId="40" fontId="6" fillId="0" borderId="77" xfId="48" applyNumberFormat="1" applyFont="1" applyBorder="1" applyAlignment="1">
      <alignment horizontal="center" vertical="center" wrapText="1"/>
    </xf>
    <xf numFmtId="0" fontId="7" fillId="0" borderId="67" xfId="0" applyFont="1" applyBorder="1" applyAlignment="1" applyProtection="1">
      <alignment horizontal="justify" vertical="center" wrapText="1"/>
      <protection/>
    </xf>
    <xf numFmtId="0" fontId="7" fillId="0" borderId="68" xfId="0" applyFont="1" applyBorder="1" applyAlignment="1" applyProtection="1">
      <alignment horizontal="justify" vertical="center" wrapText="1"/>
      <protection/>
    </xf>
    <xf numFmtId="40" fontId="10" fillId="1" borderId="73" xfId="48" applyNumberFormat="1" applyFont="1" applyFill="1" applyBorder="1" applyAlignment="1">
      <alignment horizontal="center" vertical="center" wrapText="1"/>
    </xf>
    <xf numFmtId="0" fontId="35" fillId="0" borderId="78" xfId="0" applyFont="1" applyBorder="1" applyAlignment="1">
      <alignment horizontal="left" vertical="center" wrapText="1"/>
    </xf>
    <xf numFmtId="40" fontId="6" fillId="33" borderId="79" xfId="48" applyNumberFormat="1" applyFont="1" applyFill="1" applyBorder="1" applyAlignment="1">
      <alignment/>
    </xf>
    <xf numFmtId="0" fontId="35" fillId="0" borderId="80" xfId="0" applyFont="1" applyBorder="1" applyAlignment="1">
      <alignment horizontal="left" vertical="center" wrapText="1"/>
    </xf>
    <xf numFmtId="40" fontId="6" fillId="0" borderId="79" xfId="48" applyNumberFormat="1" applyFont="1" applyBorder="1" applyAlignment="1">
      <alignment horizontal="center" vertical="center" wrapText="1"/>
    </xf>
    <xf numFmtId="40" fontId="6" fillId="0" borderId="81" xfId="48" applyNumberFormat="1" applyFont="1" applyBorder="1" applyAlignment="1">
      <alignment horizontal="center" vertical="center" wrapText="1"/>
    </xf>
    <xf numFmtId="0" fontId="35" fillId="0" borderId="35" xfId="0" applyFont="1" applyBorder="1" applyAlignment="1">
      <alignment horizontal="left" vertical="center" wrapText="1"/>
    </xf>
    <xf numFmtId="40" fontId="6" fillId="33" borderId="82" xfId="48" applyNumberFormat="1" applyFont="1" applyFill="1" applyBorder="1" applyAlignment="1">
      <alignment/>
    </xf>
    <xf numFmtId="40" fontId="10" fillId="33" borderId="79" xfId="48" applyNumberFormat="1" applyFont="1" applyFill="1" applyBorder="1" applyAlignment="1">
      <alignment/>
    </xf>
    <xf numFmtId="0" fontId="35" fillId="0" borderId="83" xfId="0" applyFont="1" applyBorder="1" applyAlignment="1">
      <alignment horizontal="left" vertical="center" wrapText="1"/>
    </xf>
    <xf numFmtId="0" fontId="16" fillId="0" borderId="84" xfId="0" applyFont="1" applyBorder="1" applyAlignment="1" applyProtection="1">
      <alignment horizontal="justify" vertical="center" wrapText="1"/>
      <protection/>
    </xf>
    <xf numFmtId="40" fontId="6" fillId="1" borderId="85" xfId="48" applyNumberFormat="1" applyFont="1" applyFill="1" applyBorder="1" applyAlignment="1">
      <alignment horizontal="center" vertical="center" wrapText="1"/>
    </xf>
    <xf numFmtId="0" fontId="36" fillId="34" borderId="66" xfId="0" applyFont="1" applyFill="1" applyBorder="1" applyAlignment="1">
      <alignment horizontal="left"/>
    </xf>
    <xf numFmtId="0" fontId="12" fillId="34" borderId="86" xfId="0" applyFont="1" applyFill="1" applyBorder="1" applyAlignment="1" applyProtection="1">
      <alignment horizontal="left" vertical="center"/>
      <protection/>
    </xf>
    <xf numFmtId="40" fontId="6" fillId="0" borderId="87" xfId="48" applyNumberFormat="1" applyFont="1" applyBorder="1" applyAlignment="1">
      <alignment horizontal="center"/>
    </xf>
    <xf numFmtId="0" fontId="37" fillId="34" borderId="88" xfId="0" applyFont="1" applyFill="1" applyBorder="1" applyAlignment="1">
      <alignment horizontal="center"/>
    </xf>
    <xf numFmtId="0" fontId="37" fillId="34" borderId="89" xfId="0" applyFont="1" applyFill="1" applyBorder="1" applyAlignment="1">
      <alignment horizontal="center"/>
    </xf>
    <xf numFmtId="0" fontId="9" fillId="0" borderId="71" xfId="0" applyFont="1" applyBorder="1" applyAlignment="1" applyProtection="1">
      <alignment horizontal="left" vertical="center" wrapText="1"/>
      <protection/>
    </xf>
    <xf numFmtId="40" fontId="6" fillId="1" borderId="90" xfId="48" applyNumberFormat="1" applyFont="1" applyFill="1" applyBorder="1" applyAlignment="1">
      <alignment horizontal="center" vertical="center" wrapText="1"/>
    </xf>
    <xf numFmtId="0" fontId="34" fillId="0" borderId="78" xfId="0" applyFont="1" applyBorder="1" applyAlignment="1">
      <alignment horizontal="left" vertical="center" wrapText="1"/>
    </xf>
    <xf numFmtId="40" fontId="10" fillId="1" borderId="79" xfId="48" applyNumberFormat="1" applyFont="1" applyFill="1" applyBorder="1" applyAlignment="1">
      <alignment horizontal="center" vertical="center" wrapText="1"/>
    </xf>
    <xf numFmtId="0" fontId="34" fillId="0" borderId="80" xfId="0" applyFont="1" applyBorder="1" applyAlignment="1">
      <alignment horizontal="left" vertical="center" wrapText="1"/>
    </xf>
    <xf numFmtId="0" fontId="12" fillId="34" borderId="0" xfId="0" applyFont="1" applyFill="1" applyBorder="1" applyAlignment="1" applyProtection="1">
      <alignment horizontal="left" vertical="center"/>
      <protection/>
    </xf>
    <xf numFmtId="0" fontId="37" fillId="34" borderId="0" xfId="0" applyFont="1" applyFill="1" applyBorder="1" applyAlignment="1">
      <alignment horizontal="center"/>
    </xf>
    <xf numFmtId="0" fontId="0" fillId="34" borderId="0" xfId="0" applyFill="1" applyBorder="1" applyAlignment="1">
      <alignment/>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wrapText="1"/>
      <protection/>
    </xf>
    <xf numFmtId="0" fontId="0" fillId="37" borderId="0" xfId="0" applyFill="1" applyAlignment="1">
      <alignment/>
    </xf>
    <xf numFmtId="0" fontId="0" fillId="37" borderId="0" xfId="0" applyFill="1" applyBorder="1" applyAlignment="1">
      <alignment/>
    </xf>
    <xf numFmtId="0" fontId="9" fillId="37" borderId="0" xfId="0" applyFont="1" applyFill="1" applyBorder="1" applyAlignment="1">
      <alignment vertical="center" wrapText="1"/>
    </xf>
    <xf numFmtId="0" fontId="4" fillId="35" borderId="0" xfId="0" applyFont="1" applyFill="1" applyBorder="1" applyAlignment="1" applyProtection="1">
      <alignment horizontal="left" vertical="center"/>
      <protection/>
    </xf>
    <xf numFmtId="0" fontId="9" fillId="37" borderId="18" xfId="0" applyFont="1" applyFill="1" applyBorder="1" applyAlignment="1" applyProtection="1">
      <alignment horizontal="center" vertical="center" wrapText="1"/>
      <protection/>
    </xf>
    <xf numFmtId="0" fontId="9" fillId="37" borderId="14" xfId="0" applyFont="1" applyFill="1" applyBorder="1" applyAlignment="1" applyProtection="1">
      <alignment horizontal="center" vertical="center" wrapText="1"/>
      <protection/>
    </xf>
    <xf numFmtId="0" fontId="6" fillId="37" borderId="18" xfId="0" applyFont="1" applyFill="1" applyBorder="1" applyAlignment="1" applyProtection="1">
      <alignment horizontal="center" vertical="center" wrapText="1"/>
      <protection/>
    </xf>
    <xf numFmtId="40" fontId="9" fillId="37" borderId="20" xfId="46" applyFont="1" applyFill="1" applyBorder="1" applyAlignment="1">
      <alignment/>
    </xf>
    <xf numFmtId="0" fontId="9" fillId="37" borderId="91" xfId="0" applyFont="1" applyFill="1" applyBorder="1" applyAlignment="1" applyProtection="1">
      <alignment horizontal="center" vertical="center" wrapText="1"/>
      <protection/>
    </xf>
    <xf numFmtId="40" fontId="9" fillId="37" borderId="92" xfId="46" applyFont="1" applyFill="1" applyBorder="1" applyAlignment="1">
      <alignment/>
    </xf>
    <xf numFmtId="0" fontId="34" fillId="0" borderId="35" xfId="0" applyFont="1" applyBorder="1" applyAlignment="1">
      <alignment horizontal="left" vertical="center" wrapText="1"/>
    </xf>
    <xf numFmtId="0" fontId="38" fillId="35" borderId="0" xfId="0" applyFont="1" applyFill="1" applyAlignment="1">
      <alignment/>
    </xf>
    <xf numFmtId="0" fontId="38" fillId="37" borderId="0" xfId="0" applyFont="1" applyFill="1" applyAlignment="1">
      <alignment/>
    </xf>
    <xf numFmtId="0" fontId="5" fillId="37" borderId="19" xfId="0" applyFont="1" applyFill="1" applyBorder="1" applyAlignment="1">
      <alignment/>
    </xf>
    <xf numFmtId="0" fontId="5" fillId="37" borderId="37" xfId="0" applyFont="1" applyFill="1" applyBorder="1" applyAlignment="1">
      <alignment/>
    </xf>
    <xf numFmtId="0" fontId="7" fillId="37" borderId="37" xfId="0" applyFont="1" applyFill="1" applyBorder="1" applyAlignment="1">
      <alignment/>
    </xf>
    <xf numFmtId="40" fontId="5" fillId="0" borderId="10" xfId="46" applyFont="1" applyBorder="1" applyAlignment="1">
      <alignment/>
    </xf>
    <xf numFmtId="0" fontId="10" fillId="34" borderId="0" xfId="0" applyFont="1" applyFill="1" applyBorder="1" applyAlignment="1">
      <alignment horizontal="left"/>
    </xf>
    <xf numFmtId="0" fontId="10" fillId="34" borderId="0" xfId="0" applyFont="1" applyFill="1" applyAlignment="1">
      <alignment/>
    </xf>
    <xf numFmtId="0" fontId="10" fillId="34" borderId="0" xfId="0" applyFont="1" applyFill="1" applyAlignment="1">
      <alignment horizontal="centerContinuous"/>
    </xf>
    <xf numFmtId="40" fontId="9" fillId="0" borderId="26" xfId="46" applyFont="1" applyBorder="1" applyAlignment="1">
      <alignment/>
    </xf>
    <xf numFmtId="40" fontId="9" fillId="1" borderId="26" xfId="46" applyFont="1" applyFill="1" applyBorder="1" applyAlignment="1">
      <alignment/>
    </xf>
    <xf numFmtId="40" fontId="9" fillId="0" borderId="32" xfId="46" applyFont="1" applyBorder="1" applyAlignment="1">
      <alignment/>
    </xf>
    <xf numFmtId="40" fontId="9" fillId="0" borderId="31" xfId="46" applyFont="1" applyBorder="1" applyAlignment="1">
      <alignment horizontal="right"/>
    </xf>
    <xf numFmtId="40" fontId="9" fillId="1" borderId="31" xfId="46" applyFont="1" applyFill="1" applyBorder="1" applyAlignment="1">
      <alignment horizontal="right"/>
    </xf>
    <xf numFmtId="40" fontId="9" fillId="0" borderId="26" xfId="46" applyFont="1" applyBorder="1" applyAlignment="1">
      <alignment horizontal="right"/>
    </xf>
    <xf numFmtId="40" fontId="7" fillId="0" borderId="40" xfId="46" applyFont="1" applyBorder="1" applyAlignment="1">
      <alignment horizontal="right"/>
    </xf>
    <xf numFmtId="40" fontId="9" fillId="0" borderId="27" xfId="46" applyFont="1" applyBorder="1" applyAlignment="1">
      <alignment horizontal="right"/>
    </xf>
    <xf numFmtId="40" fontId="9" fillId="1" borderId="27" xfId="46" applyFont="1" applyFill="1" applyBorder="1" applyAlignment="1">
      <alignment horizontal="right"/>
    </xf>
    <xf numFmtId="40" fontId="9" fillId="1" borderId="26" xfId="46" applyFont="1" applyFill="1" applyBorder="1" applyAlignment="1">
      <alignment horizontal="right"/>
    </xf>
    <xf numFmtId="40" fontId="9" fillId="0" borderId="32" xfId="46" applyFont="1" applyBorder="1" applyAlignment="1">
      <alignment horizontal="right"/>
    </xf>
    <xf numFmtId="40" fontId="9" fillId="37" borderId="10" xfId="46" applyFont="1" applyFill="1" applyBorder="1" applyAlignment="1">
      <alignment/>
    </xf>
    <xf numFmtId="0" fontId="9" fillId="37" borderId="10" xfId="0" applyFont="1" applyFill="1" applyBorder="1" applyAlignment="1">
      <alignment/>
    </xf>
    <xf numFmtId="0" fontId="7" fillId="37" borderId="10" xfId="0" applyFont="1" applyFill="1" applyBorder="1" applyAlignment="1" applyProtection="1">
      <alignment horizontal="right"/>
      <protection/>
    </xf>
    <xf numFmtId="0" fontId="1" fillId="37" borderId="0" xfId="0" applyFont="1" applyFill="1" applyAlignment="1">
      <alignment/>
    </xf>
    <xf numFmtId="40" fontId="9" fillId="0" borderId="45" xfId="46" applyFont="1" applyBorder="1" applyAlignment="1">
      <alignment/>
    </xf>
    <xf numFmtId="40" fontId="7" fillId="0" borderId="41" xfId="46" applyFont="1" applyBorder="1" applyAlignment="1">
      <alignment/>
    </xf>
    <xf numFmtId="40" fontId="39" fillId="0" borderId="93" xfId="46" applyFont="1" applyFill="1" applyBorder="1" applyAlignment="1">
      <alignment/>
    </xf>
    <xf numFmtId="0" fontId="9" fillId="0" borderId="53" xfId="0" applyFont="1" applyFill="1" applyBorder="1" applyAlignment="1">
      <alignment horizontal="justify" vertical="center" wrapText="1"/>
    </xf>
    <xf numFmtId="0" fontId="7" fillId="0" borderId="94" xfId="0" applyFont="1" applyBorder="1" applyAlignment="1">
      <alignment horizontal="right"/>
    </xf>
    <xf numFmtId="0" fontId="9" fillId="0" borderId="60" xfId="0" applyFont="1" applyBorder="1" applyAlignment="1">
      <alignment horizontal="justify" vertical="center" wrapText="1"/>
    </xf>
    <xf numFmtId="0" fontId="7" fillId="0" borderId="33" xfId="0" applyFont="1" applyBorder="1" applyAlignment="1">
      <alignment/>
    </xf>
    <xf numFmtId="0" fontId="7" fillId="0" borderId="95" xfId="0" applyFont="1" applyBorder="1" applyAlignment="1">
      <alignment horizontal="center"/>
    </xf>
    <xf numFmtId="0" fontId="7" fillId="0" borderId="96" xfId="0" applyFont="1" applyBorder="1" applyAlignment="1" applyProtection="1">
      <alignment horizontal="center"/>
      <protection/>
    </xf>
    <xf numFmtId="40" fontId="33" fillId="33" borderId="97" xfId="46" applyFont="1" applyFill="1" applyBorder="1" applyAlignment="1">
      <alignment/>
    </xf>
    <xf numFmtId="40" fontId="33" fillId="33" borderId="61" xfId="46" applyFont="1" applyFill="1" applyBorder="1" applyAlignment="1">
      <alignment/>
    </xf>
    <xf numFmtId="40" fontId="33" fillId="0" borderId="61" xfId="46" applyFont="1" applyBorder="1" applyAlignment="1">
      <alignment/>
    </xf>
    <xf numFmtId="0" fontId="7" fillId="0" borderId="35" xfId="0" applyFont="1" applyBorder="1" applyAlignment="1">
      <alignment/>
    </xf>
    <xf numFmtId="0" fontId="9" fillId="0" borderId="98" xfId="0" applyFont="1" applyBorder="1" applyAlignment="1">
      <alignment horizontal="justify" vertical="center" wrapText="1"/>
    </xf>
    <xf numFmtId="0" fontId="7" fillId="0" borderId="15" xfId="0" applyFont="1" applyBorder="1" applyAlignment="1">
      <alignment horizontal="right"/>
    </xf>
    <xf numFmtId="0" fontId="7" fillId="0" borderId="99" xfId="0" applyFont="1" applyBorder="1" applyAlignment="1" applyProtection="1">
      <alignment horizontal="center"/>
      <protection/>
    </xf>
    <xf numFmtId="0" fontId="7" fillId="0" borderId="100" xfId="0" applyFont="1" applyBorder="1" applyAlignment="1">
      <alignment horizontal="center"/>
    </xf>
    <xf numFmtId="0" fontId="7" fillId="0" borderId="82" xfId="0" applyFont="1" applyBorder="1" applyAlignment="1" applyProtection="1">
      <alignment horizontal="center"/>
      <protection/>
    </xf>
    <xf numFmtId="0" fontId="7" fillId="0" borderId="66" xfId="0" applyFont="1" applyBorder="1" applyAlignment="1">
      <alignment horizontal="right"/>
    </xf>
    <xf numFmtId="0" fontId="7" fillId="0" borderId="101" xfId="0" applyFont="1" applyBorder="1" applyAlignment="1" applyProtection="1">
      <alignment horizontal="center"/>
      <protection/>
    </xf>
    <xf numFmtId="0" fontId="7" fillId="0" borderId="102" xfId="0" applyFont="1" applyBorder="1" applyAlignment="1">
      <alignment horizontal="center"/>
    </xf>
    <xf numFmtId="40" fontId="33" fillId="0" borderId="103" xfId="46" applyFont="1" applyBorder="1" applyAlignment="1">
      <alignment/>
    </xf>
    <xf numFmtId="40" fontId="33" fillId="0" borderId="76" xfId="46" applyFont="1" applyBorder="1" applyAlignment="1">
      <alignment/>
    </xf>
    <xf numFmtId="40" fontId="33" fillId="33" borderId="76" xfId="46" applyFont="1" applyFill="1" applyBorder="1" applyAlignment="1">
      <alignment/>
    </xf>
    <xf numFmtId="40" fontId="33" fillId="0" borderId="76" xfId="46" applyFont="1" applyFill="1" applyBorder="1" applyAlignment="1">
      <alignment/>
    </xf>
    <xf numFmtId="0" fontId="0" fillId="0" borderId="0" xfId="0" applyFill="1" applyAlignment="1">
      <alignment/>
    </xf>
    <xf numFmtId="0" fontId="5" fillId="0" borderId="0" xfId="50" applyFont="1" applyFill="1">
      <alignment/>
      <protection/>
    </xf>
    <xf numFmtId="0" fontId="5" fillId="0" borderId="0" xfId="0" applyFont="1" applyBorder="1" applyAlignment="1">
      <alignment horizontal="justify" vertical="center" wrapText="1"/>
    </xf>
    <xf numFmtId="0" fontId="5" fillId="0" borderId="0" xfId="0" applyFont="1" applyBorder="1" applyAlignment="1">
      <alignment horizontal="justify" vertical="center"/>
    </xf>
    <xf numFmtId="0" fontId="8" fillId="0" borderId="14" xfId="0" applyFont="1" applyBorder="1" applyAlignment="1">
      <alignment horizontal="right"/>
    </xf>
    <xf numFmtId="9" fontId="9" fillId="34" borderId="104" xfId="53" applyFont="1" applyFill="1" applyBorder="1" applyAlignment="1">
      <alignment/>
    </xf>
    <xf numFmtId="0" fontId="9" fillId="0" borderId="10" xfId="0" applyFont="1" applyBorder="1" applyAlignment="1" applyProtection="1">
      <alignment horizontal="justify" vertical="center" wrapText="1"/>
      <protection/>
    </xf>
    <xf numFmtId="0" fontId="9" fillId="37" borderId="37" xfId="0" applyFont="1" applyFill="1" applyBorder="1" applyAlignment="1">
      <alignment/>
    </xf>
    <xf numFmtId="0" fontId="7" fillId="37" borderId="26" xfId="0" applyFont="1" applyFill="1" applyBorder="1" applyAlignment="1" applyProtection="1">
      <alignment horizontal="right"/>
      <protection/>
    </xf>
    <xf numFmtId="0" fontId="7" fillId="37" borderId="32" xfId="0" applyFont="1" applyFill="1" applyBorder="1" applyAlignment="1">
      <alignment horizontal="right"/>
    </xf>
    <xf numFmtId="0" fontId="5" fillId="0" borderId="105"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32" xfId="0" applyFont="1" applyBorder="1" applyAlignment="1">
      <alignment vertical="center"/>
    </xf>
    <xf numFmtId="0" fontId="9" fillId="37" borderId="106" xfId="0" applyFont="1" applyFill="1" applyBorder="1" applyAlignment="1" applyProtection="1">
      <alignment horizontal="center" vertical="center" wrapText="1"/>
      <protection/>
    </xf>
    <xf numFmtId="40" fontId="9" fillId="37" borderId="107" xfId="46" applyFont="1" applyFill="1" applyBorder="1" applyAlignment="1">
      <alignment/>
    </xf>
    <xf numFmtId="0" fontId="9" fillId="37" borderId="106" xfId="0" applyFont="1" applyFill="1" applyBorder="1" applyAlignment="1">
      <alignment horizontal="center" vertical="center" wrapText="1"/>
    </xf>
    <xf numFmtId="0" fontId="9" fillId="37" borderId="108" xfId="0" applyFont="1" applyFill="1" applyBorder="1" applyAlignment="1">
      <alignment horizontal="center" vertical="center" wrapText="1"/>
    </xf>
    <xf numFmtId="40" fontId="9" fillId="37" borderId="109" xfId="46" applyFont="1" applyFill="1" applyBorder="1" applyAlignment="1">
      <alignment/>
    </xf>
    <xf numFmtId="0" fontId="9" fillId="37" borderId="91" xfId="0" applyFont="1" applyFill="1" applyBorder="1" applyAlignment="1">
      <alignment horizontal="center" vertical="center" wrapText="1"/>
    </xf>
    <xf numFmtId="0" fontId="9" fillId="37" borderId="105" xfId="0" applyFont="1" applyFill="1" applyBorder="1" applyAlignment="1" applyProtection="1">
      <alignment horizontal="right"/>
      <protection/>
    </xf>
    <xf numFmtId="0" fontId="9" fillId="37" borderId="26" xfId="0" applyFont="1" applyFill="1" applyBorder="1" applyAlignment="1" applyProtection="1">
      <alignment horizontal="right"/>
      <protection/>
    </xf>
    <xf numFmtId="40" fontId="6" fillId="0" borderId="15" xfId="46" applyFont="1" applyBorder="1" applyAlignment="1">
      <alignment/>
    </xf>
    <xf numFmtId="40" fontId="9" fillId="37" borderId="26" xfId="46" applyFont="1" applyFill="1" applyBorder="1" applyAlignment="1" applyProtection="1">
      <alignment horizontal="right"/>
      <protection/>
    </xf>
    <xf numFmtId="40" fontId="9" fillId="37" borderId="105" xfId="46" applyFont="1" applyFill="1" applyBorder="1" applyAlignment="1">
      <alignment/>
    </xf>
    <xf numFmtId="40" fontId="33" fillId="0" borderId="110" xfId="46" applyFont="1" applyBorder="1" applyAlignment="1">
      <alignment/>
    </xf>
    <xf numFmtId="40" fontId="33" fillId="33" borderId="111" xfId="46" applyFont="1" applyFill="1" applyBorder="1" applyAlignment="1">
      <alignment/>
    </xf>
    <xf numFmtId="40" fontId="33" fillId="33" borderId="112" xfId="46" applyFont="1" applyFill="1" applyBorder="1" applyAlignment="1">
      <alignment/>
    </xf>
    <xf numFmtId="40" fontId="33" fillId="0" borderId="113" xfId="46" applyFont="1" applyBorder="1" applyAlignment="1">
      <alignment/>
    </xf>
    <xf numFmtId="40" fontId="33" fillId="33" borderId="114" xfId="46" applyFont="1" applyFill="1" applyBorder="1" applyAlignment="1">
      <alignment/>
    </xf>
    <xf numFmtId="40" fontId="39" fillId="33" borderId="64" xfId="46" applyFont="1" applyFill="1" applyBorder="1" applyAlignment="1">
      <alignment/>
    </xf>
    <xf numFmtId="0" fontId="0" fillId="0" borderId="20" xfId="0" applyBorder="1" applyAlignment="1">
      <alignment wrapText="1"/>
    </xf>
    <xf numFmtId="0" fontId="7" fillId="0" borderId="13" xfId="0" applyFont="1" applyBorder="1" applyAlignment="1">
      <alignment horizontal="center"/>
    </xf>
    <xf numFmtId="0" fontId="40" fillId="0" borderId="115" xfId="0" applyFont="1" applyBorder="1" applyAlignment="1">
      <alignment horizontal="center" vertical="center"/>
    </xf>
    <xf numFmtId="0" fontId="22" fillId="0" borderId="111" xfId="0" applyFont="1" applyBorder="1" applyAlignment="1" applyProtection="1">
      <alignment horizontal="justify" vertical="center" wrapText="1"/>
      <protection/>
    </xf>
    <xf numFmtId="40" fontId="22" fillId="0" borderId="105" xfId="46" applyFont="1" applyBorder="1" applyAlignment="1">
      <alignment/>
    </xf>
    <xf numFmtId="0" fontId="40" fillId="0" borderId="60" xfId="0" applyFont="1" applyBorder="1" applyAlignment="1">
      <alignment horizontal="center" vertical="center"/>
    </xf>
    <xf numFmtId="0" fontId="22" fillId="0" borderId="113" xfId="0" applyFont="1" applyBorder="1" applyAlignment="1" applyProtection="1">
      <alignment horizontal="justify" vertical="center" wrapText="1"/>
      <protection/>
    </xf>
    <xf numFmtId="40" fontId="22" fillId="0" borderId="26" xfId="46" applyFont="1" applyBorder="1" applyAlignment="1">
      <alignment/>
    </xf>
    <xf numFmtId="0" fontId="40" fillId="0" borderId="98" xfId="0" applyFont="1" applyBorder="1" applyAlignment="1">
      <alignment horizontal="center" vertical="center"/>
    </xf>
    <xf numFmtId="0" fontId="7" fillId="0" borderId="0" xfId="0" applyFont="1" applyAlignment="1">
      <alignment horizontal="left"/>
    </xf>
    <xf numFmtId="0" fontId="7" fillId="0" borderId="59" xfId="0" applyFont="1" applyBorder="1" applyAlignment="1">
      <alignment/>
    </xf>
    <xf numFmtId="0" fontId="7" fillId="0" borderId="41" xfId="0" applyFont="1" applyFill="1" applyBorder="1" applyAlignment="1" applyProtection="1">
      <alignment horizontal="right"/>
      <protection/>
    </xf>
    <xf numFmtId="40" fontId="9" fillId="0" borderId="46" xfId="46" applyFont="1" applyBorder="1" applyAlignment="1">
      <alignment/>
    </xf>
    <xf numFmtId="40" fontId="9" fillId="0" borderId="14" xfId="46" applyFont="1" applyBorder="1" applyAlignment="1">
      <alignment/>
    </xf>
    <xf numFmtId="0" fontId="9" fillId="0" borderId="0" xfId="0" applyFont="1" applyAlignment="1" quotePrefix="1">
      <alignment horizontal="left"/>
    </xf>
    <xf numFmtId="40" fontId="9" fillId="0" borderId="116" xfId="46" applyFont="1" applyBorder="1" applyAlignment="1">
      <alignment horizontal="right"/>
    </xf>
    <xf numFmtId="40" fontId="7" fillId="0" borderId="117" xfId="46" applyFont="1" applyFill="1" applyBorder="1" applyAlignment="1">
      <alignment horizontal="right"/>
    </xf>
    <xf numFmtId="40" fontId="9" fillId="0" borderId="118" xfId="46" applyFont="1" applyBorder="1" applyAlignment="1">
      <alignment horizontal="right"/>
    </xf>
    <xf numFmtId="40" fontId="9" fillId="0" borderId="117" xfId="46" applyFont="1" applyBorder="1" applyAlignment="1">
      <alignment horizontal="right"/>
    </xf>
    <xf numFmtId="0" fontId="7" fillId="0" borderId="16" xfId="0" applyFont="1" applyFill="1" applyBorder="1" applyAlignment="1">
      <alignment horizontal="right"/>
    </xf>
    <xf numFmtId="0" fontId="7" fillId="0" borderId="16" xfId="0" applyFont="1" applyBorder="1" applyAlignment="1">
      <alignment horizontal="right"/>
    </xf>
    <xf numFmtId="0" fontId="5" fillId="0" borderId="115" xfId="0" applyFont="1" applyBorder="1" applyAlignment="1">
      <alignment horizontal="center" wrapText="1"/>
    </xf>
    <xf numFmtId="0" fontId="5" fillId="0" borderId="105" xfId="0" applyFont="1" applyBorder="1" applyAlignment="1">
      <alignment horizontal="center" wrapText="1"/>
    </xf>
    <xf numFmtId="40" fontId="5" fillId="0" borderId="105" xfId="48" applyNumberFormat="1" applyFont="1" applyBorder="1" applyAlignment="1">
      <alignment wrapText="1"/>
    </xf>
    <xf numFmtId="0" fontId="5" fillId="0" borderId="105" xfId="0" applyFont="1" applyBorder="1" applyAlignment="1">
      <alignment wrapText="1"/>
    </xf>
    <xf numFmtId="0" fontId="5" fillId="0" borderId="60" xfId="0" applyFont="1" applyBorder="1" applyAlignment="1">
      <alignment horizontal="center" wrapText="1"/>
    </xf>
    <xf numFmtId="0" fontId="5" fillId="0" borderId="26" xfId="0" applyFont="1" applyBorder="1" applyAlignment="1">
      <alignment horizontal="center" wrapText="1"/>
    </xf>
    <xf numFmtId="9" fontId="5" fillId="0" borderId="26" xfId="53" applyNumberFormat="1" applyFont="1" applyBorder="1" applyAlignment="1">
      <alignment horizontal="right" vertical="center" wrapText="1"/>
    </xf>
    <xf numFmtId="40" fontId="5" fillId="0" borderId="26" xfId="48" applyNumberFormat="1" applyFont="1" applyBorder="1" applyAlignment="1">
      <alignment wrapText="1"/>
    </xf>
    <xf numFmtId="0" fontId="5" fillId="0" borderId="26" xfId="0" applyFont="1" applyBorder="1" applyAlignment="1">
      <alignment wrapText="1"/>
    </xf>
    <xf numFmtId="0" fontId="5" fillId="0" borderId="32" xfId="0" applyFont="1" applyBorder="1" applyAlignment="1">
      <alignment horizontal="center" wrapText="1"/>
    </xf>
    <xf numFmtId="9" fontId="5" fillId="0" borderId="32" xfId="53" applyNumberFormat="1" applyFont="1" applyBorder="1" applyAlignment="1">
      <alignment horizontal="right" vertical="center" wrapText="1"/>
    </xf>
    <xf numFmtId="40" fontId="5" fillId="0" borderId="45" xfId="48" applyNumberFormat="1" applyFont="1" applyBorder="1" applyAlignment="1">
      <alignment wrapText="1"/>
    </xf>
    <xf numFmtId="0" fontId="5" fillId="0" borderId="45" xfId="0" applyFont="1" applyBorder="1" applyAlignment="1">
      <alignment wrapText="1"/>
    </xf>
    <xf numFmtId="0" fontId="5" fillId="0" borderId="10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2" xfId="0" applyFont="1" applyBorder="1" applyAlignment="1">
      <alignment wrapText="1"/>
    </xf>
    <xf numFmtId="40" fontId="5" fillId="0" borderId="45" xfId="48" applyNumberFormat="1" applyFont="1" applyFill="1" applyBorder="1" applyAlignment="1">
      <alignment wrapText="1"/>
    </xf>
    <xf numFmtId="0" fontId="5" fillId="0" borderId="105" xfId="0" applyFont="1" applyBorder="1" applyAlignment="1">
      <alignment horizontal="center" vertical="center"/>
    </xf>
    <xf numFmtId="2" fontId="7" fillId="0" borderId="37" xfId="0" applyNumberFormat="1" applyFont="1" applyFill="1" applyBorder="1" applyAlignment="1">
      <alignment/>
    </xf>
    <xf numFmtId="0" fontId="41" fillId="0" borderId="0" xfId="0" applyFont="1" applyAlignment="1">
      <alignment/>
    </xf>
    <xf numFmtId="40" fontId="0" fillId="0" borderId="0" xfId="46" applyFont="1" applyAlignment="1">
      <alignment/>
    </xf>
    <xf numFmtId="0" fontId="22" fillId="0" borderId="119" xfId="0" applyFont="1" applyBorder="1" applyAlignment="1" applyProtection="1">
      <alignment horizontal="justify" vertical="center"/>
      <protection/>
    </xf>
    <xf numFmtId="0" fontId="5" fillId="0" borderId="115" xfId="0" applyFont="1" applyBorder="1" applyAlignment="1">
      <alignment horizontal="center" vertical="center"/>
    </xf>
    <xf numFmtId="0" fontId="5" fillId="0" borderId="21" xfId="0" applyFont="1" applyBorder="1" applyAlignment="1">
      <alignment horizontal="center" vertical="center"/>
    </xf>
    <xf numFmtId="0" fontId="9" fillId="0" borderId="111" xfId="0" applyFont="1" applyBorder="1" applyAlignment="1" applyProtection="1">
      <alignment horizontal="justify" vertical="center"/>
      <protection/>
    </xf>
    <xf numFmtId="0" fontId="9" fillId="0" borderId="111" xfId="0" applyFont="1" applyBorder="1" applyAlignment="1">
      <alignment horizontal="justify" vertical="center"/>
    </xf>
    <xf numFmtId="0" fontId="5" fillId="0" borderId="60" xfId="0" applyFont="1" applyBorder="1" applyAlignment="1">
      <alignment horizontal="center" vertical="center"/>
    </xf>
    <xf numFmtId="0" fontId="9" fillId="0" borderId="113" xfId="0" applyFont="1" applyBorder="1" applyAlignment="1">
      <alignment horizontal="justify" vertical="center"/>
    </xf>
    <xf numFmtId="40" fontId="9" fillId="0" borderId="105" xfId="46" applyFont="1" applyBorder="1" applyAlignment="1">
      <alignment/>
    </xf>
    <xf numFmtId="0" fontId="9" fillId="0" borderId="10" xfId="0" applyFont="1" applyBorder="1" applyAlignment="1" applyProtection="1">
      <alignment horizontal="left" vertical="center" wrapText="1"/>
      <protection/>
    </xf>
    <xf numFmtId="0" fontId="18" fillId="37" borderId="75" xfId="0" applyFont="1" applyFill="1" applyBorder="1" applyAlignment="1">
      <alignment horizontal="justify" vertical="center" wrapText="1"/>
    </xf>
    <xf numFmtId="4" fontId="9" fillId="37" borderId="105" xfId="0" applyNumberFormat="1" applyFont="1" applyFill="1" applyBorder="1" applyAlignment="1">
      <alignment/>
    </xf>
    <xf numFmtId="0" fontId="18" fillId="37" borderId="113" xfId="0" applyFont="1" applyFill="1" applyBorder="1" applyAlignment="1">
      <alignment horizontal="justify" vertical="center" wrapText="1"/>
    </xf>
    <xf numFmtId="4" fontId="9" fillId="37" borderId="26" xfId="0" applyNumberFormat="1" applyFont="1" applyFill="1" applyBorder="1" applyAlignment="1">
      <alignment/>
    </xf>
    <xf numFmtId="0" fontId="18" fillId="37" borderId="76" xfId="0" applyFont="1" applyFill="1" applyBorder="1" applyAlignment="1">
      <alignment horizontal="justify" vertical="center" wrapText="1"/>
    </xf>
    <xf numFmtId="0" fontId="18" fillId="37" borderId="73" xfId="0" applyFont="1" applyFill="1" applyBorder="1" applyAlignment="1">
      <alignment horizontal="justify" vertical="center" wrapText="1"/>
    </xf>
    <xf numFmtId="4" fontId="9" fillId="37" borderId="32" xfId="0" applyNumberFormat="1" applyFont="1" applyFill="1" applyBorder="1" applyAlignment="1">
      <alignment/>
    </xf>
    <xf numFmtId="0" fontId="9" fillId="0" borderId="0" xfId="0" applyFont="1" applyBorder="1" applyAlignment="1" applyProtection="1">
      <alignment horizontal="left"/>
      <protection/>
    </xf>
    <xf numFmtId="0" fontId="9" fillId="0" borderId="115" xfId="0" applyFont="1" applyBorder="1" applyAlignment="1" applyProtection="1">
      <alignment horizontal="justify" vertical="center" wrapText="1"/>
      <protection/>
    </xf>
    <xf numFmtId="0" fontId="9" fillId="0" borderId="0" xfId="0" applyFont="1" applyFill="1" applyAlignment="1">
      <alignment horizontal="left"/>
    </xf>
    <xf numFmtId="0" fontId="10" fillId="0" borderId="0" xfId="0" applyFont="1" applyFill="1" applyAlignment="1">
      <alignment/>
    </xf>
    <xf numFmtId="0" fontId="39" fillId="34" borderId="0" xfId="0" applyFont="1" applyFill="1" applyAlignment="1">
      <alignment/>
    </xf>
    <xf numFmtId="40" fontId="9" fillId="0" borderId="0" xfId="46" applyFont="1" applyBorder="1" applyAlignment="1">
      <alignment horizontal="right"/>
    </xf>
    <xf numFmtId="40" fontId="9" fillId="0" borderId="0" xfId="46" applyFont="1" applyAlignment="1">
      <alignment horizontal="right"/>
    </xf>
    <xf numFmtId="40" fontId="9" fillId="0" borderId="118" xfId="46" applyFont="1" applyBorder="1" applyAlignment="1">
      <alignment/>
    </xf>
    <xf numFmtId="0" fontId="5" fillId="0" borderId="37" xfId="0" applyFont="1" applyBorder="1" applyAlignment="1">
      <alignment horizontal="center"/>
    </xf>
    <xf numFmtId="0" fontId="5" fillId="0" borderId="22" xfId="0" applyFont="1" applyBorder="1" applyAlignment="1">
      <alignment/>
    </xf>
    <xf numFmtId="0" fontId="5" fillId="0" borderId="21" xfId="0" applyFont="1" applyBorder="1" applyAlignment="1">
      <alignment horizontal="center"/>
    </xf>
    <xf numFmtId="0" fontId="5" fillId="0" borderId="14" xfId="0" applyFont="1" applyBorder="1" applyAlignment="1">
      <alignment/>
    </xf>
    <xf numFmtId="0" fontId="5" fillId="0" borderId="24" xfId="0" applyFont="1" applyBorder="1" applyAlignment="1">
      <alignment/>
    </xf>
    <xf numFmtId="40" fontId="22" fillId="0" borderId="12" xfId="46" applyFont="1" applyBorder="1" applyAlignment="1">
      <alignment/>
    </xf>
    <xf numFmtId="0" fontId="22" fillId="0" borderId="114" xfId="0" applyFont="1" applyBorder="1" applyAlignment="1" applyProtection="1">
      <alignment horizontal="justify" vertical="center" wrapText="1"/>
      <protection/>
    </xf>
    <xf numFmtId="0" fontId="40" fillId="0" borderId="120" xfId="0" applyFont="1" applyBorder="1" applyAlignment="1">
      <alignment horizontal="center" vertical="center"/>
    </xf>
    <xf numFmtId="0" fontId="22" fillId="0" borderId="121" xfId="0" applyFont="1" applyBorder="1" applyAlignment="1" applyProtection="1">
      <alignment horizontal="justify" vertical="center"/>
      <protection/>
    </xf>
    <xf numFmtId="40" fontId="22" fillId="0" borderId="45" xfId="46" applyFont="1" applyBorder="1" applyAlignment="1">
      <alignment/>
    </xf>
    <xf numFmtId="0" fontId="9" fillId="0" borderId="0" xfId="0" applyFont="1" applyBorder="1" applyAlignment="1">
      <alignment horizontal="justify" vertical="center" wrapText="1"/>
    </xf>
    <xf numFmtId="40" fontId="9" fillId="0" borderId="0" xfId="46" applyFont="1" applyBorder="1" applyAlignment="1">
      <alignment/>
    </xf>
    <xf numFmtId="40" fontId="9" fillId="0" borderId="23" xfId="46" applyFont="1" applyFill="1" applyBorder="1" applyAlignment="1">
      <alignment/>
    </xf>
    <xf numFmtId="40" fontId="9" fillId="0" borderId="23" xfId="46" applyFont="1" applyBorder="1" applyAlignment="1">
      <alignment/>
    </xf>
    <xf numFmtId="0" fontId="9" fillId="37" borderId="0" xfId="0" applyFont="1" applyFill="1" applyBorder="1" applyAlignment="1" applyProtection="1">
      <alignment horizontal="center" vertical="center" wrapText="1"/>
      <protection/>
    </xf>
    <xf numFmtId="40" fontId="9" fillId="37" borderId="22" xfId="46" applyFont="1" applyFill="1" applyBorder="1" applyAlignment="1">
      <alignment/>
    </xf>
    <xf numFmtId="0" fontId="9" fillId="37"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8" fillId="33" borderId="10" xfId="50" applyFont="1" applyFill="1" applyBorder="1" applyAlignment="1">
      <alignment horizontal="left"/>
      <protection/>
    </xf>
    <xf numFmtId="0" fontId="8" fillId="33" borderId="12" xfId="50" applyFont="1" applyFill="1" applyBorder="1" applyAlignment="1">
      <alignment horizontal="left"/>
      <protection/>
    </xf>
    <xf numFmtId="0" fontId="8" fillId="0" borderId="12" xfId="50" applyFont="1" applyFill="1" applyBorder="1" applyAlignment="1">
      <alignment horizontal="left"/>
      <protection/>
    </xf>
    <xf numFmtId="0" fontId="9" fillId="0" borderId="122" xfId="0" applyFont="1" applyBorder="1" applyAlignment="1">
      <alignment/>
    </xf>
    <xf numFmtId="0" fontId="7" fillId="0" borderId="0" xfId="0" applyFont="1" applyAlignment="1">
      <alignment horizontal="center" vertical="center"/>
    </xf>
    <xf numFmtId="4" fontId="9" fillId="0" borderId="123" xfId="0" applyNumberFormat="1" applyFont="1" applyFill="1" applyBorder="1" applyAlignment="1">
      <alignment horizontal="right"/>
    </xf>
    <xf numFmtId="4" fontId="9" fillId="0" borderId="27" xfId="0" applyNumberFormat="1" applyFont="1" applyFill="1" applyBorder="1" applyAlignment="1">
      <alignment horizontal="right"/>
    </xf>
    <xf numFmtId="4" fontId="9" fillId="0" borderId="124" xfId="0" applyNumberFormat="1" applyFont="1" applyFill="1" applyBorder="1" applyAlignment="1">
      <alignment horizontal="right"/>
    </xf>
    <xf numFmtId="4" fontId="9" fillId="0" borderId="125" xfId="0" applyNumberFormat="1" applyFont="1" applyFill="1" applyBorder="1" applyAlignment="1">
      <alignment horizontal="right"/>
    </xf>
    <xf numFmtId="4" fontId="9" fillId="0" borderId="126" xfId="0" applyNumberFormat="1" applyFont="1" applyFill="1" applyBorder="1" applyAlignment="1">
      <alignment horizontal="right"/>
    </xf>
    <xf numFmtId="4" fontId="9" fillId="0" borderId="127" xfId="0" applyNumberFormat="1" applyFont="1" applyFill="1" applyBorder="1" applyAlignment="1">
      <alignment horizontal="right"/>
    </xf>
    <xf numFmtId="4" fontId="9" fillId="0" borderId="109" xfId="0" applyNumberFormat="1" applyFont="1" applyFill="1" applyBorder="1" applyAlignment="1">
      <alignment horizontal="right"/>
    </xf>
    <xf numFmtId="4" fontId="9" fillId="0" borderId="126" xfId="0" applyNumberFormat="1" applyFont="1" applyFill="1" applyBorder="1" applyAlignment="1" applyProtection="1">
      <alignment horizontal="right"/>
      <protection/>
    </xf>
    <xf numFmtId="4" fontId="9" fillId="0" borderId="128" xfId="0" applyNumberFormat="1" applyFont="1" applyFill="1" applyBorder="1" applyAlignment="1">
      <alignment horizontal="right"/>
    </xf>
    <xf numFmtId="4" fontId="9" fillId="0" borderId="129" xfId="0" applyNumberFormat="1" applyFont="1" applyFill="1" applyBorder="1" applyAlignment="1">
      <alignment horizontal="right"/>
    </xf>
    <xf numFmtId="4" fontId="9" fillId="0" borderId="130" xfId="0" applyNumberFormat="1" applyFont="1" applyFill="1" applyBorder="1" applyAlignment="1">
      <alignment horizontal="right"/>
    </xf>
    <xf numFmtId="4" fontId="9" fillId="35" borderId="56" xfId="0" applyNumberFormat="1" applyFont="1" applyFill="1" applyBorder="1" applyAlignment="1">
      <alignment/>
    </xf>
    <xf numFmtId="40" fontId="9" fillId="0" borderId="10" xfId="0" applyNumberFormat="1" applyFont="1" applyBorder="1" applyAlignment="1" quotePrefix="1">
      <alignment/>
    </xf>
    <xf numFmtId="0" fontId="18" fillId="37" borderId="0" xfId="0" applyFont="1" applyFill="1" applyBorder="1" applyAlignment="1">
      <alignment wrapText="1"/>
    </xf>
    <xf numFmtId="0" fontId="7" fillId="0" borderId="18" xfId="0" applyFont="1" applyBorder="1" applyAlignment="1">
      <alignment vertical="center" wrapText="1"/>
    </xf>
    <xf numFmtId="0" fontId="44" fillId="0" borderId="15" xfId="0" applyFont="1" applyBorder="1" applyAlignment="1">
      <alignment horizontal="justify" vertical="top" wrapText="1"/>
    </xf>
    <xf numFmtId="0" fontId="44" fillId="0" borderId="10" xfId="0" applyFont="1" applyBorder="1" applyAlignment="1">
      <alignment horizontal="justify" vertical="top" wrapText="1"/>
    </xf>
    <xf numFmtId="40" fontId="9" fillId="0" borderId="24" xfId="48" applyNumberFormat="1" applyFont="1" applyFill="1" applyBorder="1" applyAlignment="1">
      <alignment/>
    </xf>
    <xf numFmtId="0" fontId="5" fillId="0" borderId="26" xfId="0" applyFont="1" applyBorder="1" applyAlignment="1">
      <alignment horizontal="center" vertical="center"/>
    </xf>
    <xf numFmtId="0" fontId="5" fillId="0" borderId="32" xfId="0" applyFont="1" applyBorder="1" applyAlignment="1">
      <alignment horizontal="center" vertical="center"/>
    </xf>
    <xf numFmtId="4" fontId="9" fillId="37" borderId="45" xfId="0" applyNumberFormat="1" applyFont="1" applyFill="1" applyBorder="1" applyAlignment="1">
      <alignment/>
    </xf>
    <xf numFmtId="0" fontId="9" fillId="0" borderId="114" xfId="0" applyFont="1" applyFill="1" applyBorder="1" applyAlignment="1">
      <alignment horizontal="justify" vertical="center"/>
    </xf>
    <xf numFmtId="40" fontId="33" fillId="0" borderId="90" xfId="46" applyFont="1" applyBorder="1" applyAlignment="1">
      <alignment/>
    </xf>
    <xf numFmtId="40" fontId="33" fillId="33" borderId="62" xfId="46" applyFont="1" applyFill="1" applyBorder="1" applyAlignment="1">
      <alignment/>
    </xf>
    <xf numFmtId="0" fontId="9" fillId="0" borderId="131" xfId="0" applyFont="1" applyFill="1" applyBorder="1" applyAlignment="1" applyProtection="1">
      <alignment horizontal="justify" vertical="center" wrapText="1"/>
      <protection/>
    </xf>
    <xf numFmtId="0" fontId="9" fillId="0" borderId="53" xfId="0" applyFont="1" applyFill="1" applyBorder="1" applyAlignment="1" applyProtection="1">
      <alignment horizontal="justify" vertical="center" wrapText="1"/>
      <protection/>
    </xf>
    <xf numFmtId="0" fontId="9" fillId="0" borderId="53" xfId="0" applyFont="1" applyFill="1" applyBorder="1" applyAlignment="1">
      <alignment horizontal="justify" vertical="center"/>
    </xf>
    <xf numFmtId="0" fontId="10" fillId="0" borderId="0" xfId="0" applyFont="1" applyFill="1" applyAlignment="1">
      <alignment horizontal="left"/>
    </xf>
    <xf numFmtId="0" fontId="18" fillId="0" borderId="113" xfId="0" applyFont="1" applyFill="1" applyBorder="1" applyAlignment="1">
      <alignment horizontal="justify" vertical="center" wrapText="1"/>
    </xf>
    <xf numFmtId="4" fontId="9" fillId="0" borderId="26" xfId="0" applyNumberFormat="1" applyFont="1" applyFill="1" applyBorder="1" applyAlignment="1">
      <alignment/>
    </xf>
    <xf numFmtId="0" fontId="18" fillId="0" borderId="76" xfId="0" applyFont="1" applyFill="1" applyBorder="1" applyAlignment="1">
      <alignment horizontal="justify" vertical="center" wrapText="1"/>
    </xf>
    <xf numFmtId="0" fontId="22" fillId="0" borderId="122" xfId="0" applyFont="1" applyBorder="1" applyAlignment="1" applyProtection="1">
      <alignment horizontal="left" wrapText="1"/>
      <protection/>
    </xf>
    <xf numFmtId="0" fontId="9" fillId="0" borderId="15" xfId="0" applyFont="1" applyFill="1" applyBorder="1" applyAlignment="1" applyProtection="1">
      <alignment horizontal="left" wrapText="1"/>
      <protection/>
    </xf>
    <xf numFmtId="40" fontId="9" fillId="33" borderId="22" xfId="46" applyFont="1" applyFill="1" applyBorder="1" applyAlignment="1">
      <alignment wrapText="1"/>
    </xf>
    <xf numFmtId="0" fontId="22" fillId="0" borderId="15" xfId="0" applyFont="1" applyFill="1" applyBorder="1" applyAlignment="1" applyProtection="1">
      <alignment horizontal="left" wrapText="1"/>
      <protection/>
    </xf>
    <xf numFmtId="0" fontId="8" fillId="0" borderId="29" xfId="0" applyFont="1" applyBorder="1" applyAlignment="1">
      <alignment horizontal="center" vertical="center" wrapText="1"/>
    </xf>
    <xf numFmtId="0" fontId="7" fillId="0" borderId="0" xfId="0" applyFont="1" applyBorder="1" applyAlignment="1" applyProtection="1">
      <alignment horizontal="left" vertical="center"/>
      <protection/>
    </xf>
    <xf numFmtId="0" fontId="9" fillId="0" borderId="23" xfId="0" applyFont="1" applyBorder="1" applyAlignment="1">
      <alignment/>
    </xf>
    <xf numFmtId="0" fontId="6" fillId="0" borderId="132" xfId="0" applyFont="1" applyBorder="1" applyAlignment="1">
      <alignment/>
    </xf>
    <xf numFmtId="40" fontId="9" fillId="0" borderId="46" xfId="0" applyNumberFormat="1" applyFont="1" applyBorder="1" applyAlignment="1">
      <alignment/>
    </xf>
    <xf numFmtId="0" fontId="7" fillId="0" borderId="133" xfId="0" applyFont="1" applyFill="1" applyBorder="1" applyAlignment="1">
      <alignment horizontal="center"/>
    </xf>
    <xf numFmtId="4" fontId="9" fillId="39" borderId="0" xfId="0" applyNumberFormat="1" applyFont="1" applyFill="1" applyBorder="1" applyAlignment="1">
      <alignment/>
    </xf>
    <xf numFmtId="0" fontId="9" fillId="0" borderId="10" xfId="0" applyFont="1" applyFill="1" applyBorder="1" applyAlignment="1" applyProtection="1">
      <alignment horizontal="justify" vertical="center" wrapText="1"/>
      <protection/>
    </xf>
    <xf numFmtId="0" fontId="9" fillId="0" borderId="12" xfId="0" applyFont="1" applyFill="1" applyBorder="1" applyAlignment="1" applyProtection="1">
      <alignment horizontal="left" vertical="center" wrapText="1"/>
      <protection/>
    </xf>
    <xf numFmtId="49" fontId="9" fillId="0" borderId="19" xfId="0" applyNumberFormat="1" applyFont="1" applyFill="1" applyBorder="1" applyAlignment="1" applyProtection="1">
      <alignment horizontal="justify" vertical="center" wrapText="1"/>
      <protection/>
    </xf>
    <xf numFmtId="0" fontId="22" fillId="0" borderId="12" xfId="0" applyFont="1" applyBorder="1" applyAlignment="1">
      <alignment/>
    </xf>
    <xf numFmtId="0" fontId="96" fillId="40" borderId="0" xfId="0" applyFont="1" applyFill="1" applyAlignment="1" applyProtection="1">
      <alignment horizontal="left"/>
      <protection/>
    </xf>
    <xf numFmtId="0" fontId="97" fillId="40" borderId="0" xfId="0" applyFont="1" applyFill="1" applyAlignment="1">
      <alignment/>
    </xf>
    <xf numFmtId="0" fontId="9" fillId="0" borderId="0" xfId="0" applyFont="1" applyAlignment="1">
      <alignment horizontal="center" vertical="center"/>
    </xf>
    <xf numFmtId="0" fontId="9" fillId="0" borderId="10" xfId="0" applyFont="1" applyBorder="1" applyAlignment="1">
      <alignment horizontal="center" vertical="center"/>
    </xf>
    <xf numFmtId="0" fontId="5" fillId="0" borderId="10" xfId="0" applyFont="1" applyFill="1" applyBorder="1" applyAlignment="1">
      <alignment horizontal="justify" vertical="center" wrapText="1"/>
    </xf>
    <xf numFmtId="0" fontId="8" fillId="0" borderId="10" xfId="0" applyFont="1" applyFill="1" applyBorder="1" applyAlignment="1">
      <alignment horizontal="justify" vertical="top" wrapText="1"/>
    </xf>
    <xf numFmtId="0" fontId="9" fillId="0" borderId="11" xfId="0" applyFont="1" applyFill="1" applyBorder="1" applyAlignment="1" applyProtection="1">
      <alignment horizontal="left" wrapText="1"/>
      <protection/>
    </xf>
    <xf numFmtId="0" fontId="98" fillId="0" borderId="0" xfId="0" applyFont="1" applyAlignment="1">
      <alignment/>
    </xf>
    <xf numFmtId="0" fontId="8" fillId="2" borderId="10" xfId="0" applyFont="1" applyFill="1" applyBorder="1" applyAlignment="1">
      <alignment horizontal="center"/>
    </xf>
    <xf numFmtId="0" fontId="8" fillId="2" borderId="10" xfId="0" applyFont="1" applyFill="1" applyBorder="1" applyAlignment="1" quotePrefix="1">
      <alignment horizontal="center"/>
    </xf>
    <xf numFmtId="1" fontId="8" fillId="2" borderId="10" xfId="0" applyNumberFormat="1" applyFont="1" applyFill="1" applyBorder="1" applyAlignment="1" quotePrefix="1">
      <alignment horizontal="center"/>
    </xf>
    <xf numFmtId="0" fontId="8" fillId="0" borderId="0" xfId="0" applyFont="1" applyAlignment="1">
      <alignment horizontal="center"/>
    </xf>
    <xf numFmtId="0" fontId="9" fillId="0" borderId="10" xfId="0" applyFont="1" applyBorder="1" applyAlignment="1" quotePrefix="1">
      <alignment horizontal="center"/>
    </xf>
    <xf numFmtId="1" fontId="9" fillId="41" borderId="10" xfId="0" applyNumberFormat="1" applyFont="1" applyFill="1" applyBorder="1" applyAlignment="1" quotePrefix="1">
      <alignment horizontal="center"/>
    </xf>
    <xf numFmtId="0" fontId="9" fillId="41" borderId="10" xfId="0" applyFont="1" applyFill="1" applyBorder="1" applyAlignment="1">
      <alignment/>
    </xf>
    <xf numFmtId="0" fontId="9" fillId="0" borderId="11" xfId="0" applyFont="1" applyFill="1" applyBorder="1" applyAlignment="1">
      <alignment horizontal="justify" vertical="center" wrapText="1"/>
    </xf>
    <xf numFmtId="0" fontId="8" fillId="0" borderId="10" xfId="0" applyFont="1" applyFill="1" applyBorder="1" applyAlignment="1">
      <alignment/>
    </xf>
    <xf numFmtId="0" fontId="7" fillId="0" borderId="12" xfId="0" applyFont="1" applyFill="1" applyBorder="1" applyAlignment="1" applyProtection="1">
      <alignment horizontal="left" vertical="center" wrapText="1"/>
      <protection/>
    </xf>
    <xf numFmtId="40" fontId="9" fillId="0" borderId="37" xfId="46" applyFont="1" applyFill="1" applyBorder="1" applyAlignment="1">
      <alignment/>
    </xf>
    <xf numFmtId="40" fontId="5" fillId="0" borderId="0" xfId="0" applyNumberFormat="1" applyFont="1" applyFill="1" applyAlignment="1">
      <alignment/>
    </xf>
    <xf numFmtId="0" fontId="5" fillId="0" borderId="0" xfId="0" applyFont="1" applyFill="1" applyAlignment="1">
      <alignment/>
    </xf>
    <xf numFmtId="0" fontId="9" fillId="0" borderId="10" xfId="0" applyFont="1" applyFill="1" applyBorder="1" applyAlignment="1" applyProtection="1">
      <alignment horizontal="justify" wrapText="1"/>
      <protection/>
    </xf>
    <xf numFmtId="40" fontId="99" fillId="42" borderId="23" xfId="46" applyFont="1" applyFill="1" applyBorder="1" applyAlignment="1">
      <alignment horizontal="center" wrapText="1"/>
    </xf>
    <xf numFmtId="0" fontId="100" fillId="0" borderId="0" xfId="0" applyFont="1" applyBorder="1" applyAlignment="1">
      <alignment/>
    </xf>
    <xf numFmtId="0" fontId="100" fillId="0" borderId="0" xfId="0" applyFont="1" applyAlignment="1">
      <alignment/>
    </xf>
    <xf numFmtId="0" fontId="8" fillId="2" borderId="10" xfId="0" applyFont="1" applyFill="1" applyBorder="1" applyAlignment="1">
      <alignment horizontal="center" wrapText="1"/>
    </xf>
    <xf numFmtId="40" fontId="9" fillId="43" borderId="11" xfId="0" applyNumberFormat="1" applyFont="1" applyFill="1" applyBorder="1" applyAlignment="1">
      <alignment vertical="center"/>
    </xf>
    <xf numFmtId="40" fontId="9" fillId="43" borderId="10" xfId="0" applyNumberFormat="1" applyFont="1" applyFill="1" applyBorder="1" applyAlignment="1" quotePrefix="1">
      <alignment/>
    </xf>
    <xf numFmtId="4" fontId="7" fillId="43" borderId="10" xfId="0" applyNumberFormat="1" applyFont="1" applyFill="1" applyBorder="1" applyAlignment="1">
      <alignment/>
    </xf>
    <xf numFmtId="40" fontId="7" fillId="43" borderId="117" xfId="46" applyFont="1" applyFill="1" applyBorder="1" applyAlignment="1">
      <alignment horizontal="right"/>
    </xf>
    <xf numFmtId="40" fontId="6" fillId="43" borderId="90" xfId="48" applyNumberFormat="1" applyFont="1" applyFill="1" applyBorder="1" applyAlignment="1">
      <alignment horizontal="center"/>
    </xf>
    <xf numFmtId="40" fontId="6" fillId="43" borderId="76" xfId="48" applyNumberFormat="1" applyFont="1" applyFill="1" applyBorder="1" applyAlignment="1">
      <alignment horizontal="center" vertical="center" wrapText="1"/>
    </xf>
    <xf numFmtId="40" fontId="6" fillId="43" borderId="63" xfId="48" applyNumberFormat="1" applyFont="1" applyFill="1" applyBorder="1" applyAlignment="1">
      <alignment horizontal="center"/>
    </xf>
    <xf numFmtId="40" fontId="6" fillId="43" borderId="81" xfId="48" applyNumberFormat="1" applyFont="1" applyFill="1" applyBorder="1" applyAlignment="1">
      <alignment horizontal="center"/>
    </xf>
    <xf numFmtId="40" fontId="10" fillId="43" borderId="75" xfId="48" applyNumberFormat="1" applyFont="1" applyFill="1" applyBorder="1" applyAlignment="1">
      <alignment horizontal="center" vertical="center" wrapText="1"/>
    </xf>
    <xf numFmtId="40" fontId="10" fillId="43" borderId="81" xfId="48" applyNumberFormat="1" applyFont="1" applyFill="1" applyBorder="1" applyAlignment="1">
      <alignment horizontal="center" vertical="center" wrapText="1"/>
    </xf>
    <xf numFmtId="40" fontId="6" fillId="43" borderId="61" xfId="48" applyNumberFormat="1" applyFont="1" applyFill="1" applyBorder="1" applyAlignment="1">
      <alignment horizontal="center"/>
    </xf>
    <xf numFmtId="40" fontId="10" fillId="43" borderId="81" xfId="48" applyNumberFormat="1" applyFont="1" applyFill="1" applyBorder="1" applyAlignment="1">
      <alignment horizontal="center"/>
    </xf>
    <xf numFmtId="40" fontId="6" fillId="43" borderId="62" xfId="48" applyNumberFormat="1" applyFont="1" applyFill="1" applyBorder="1" applyAlignment="1">
      <alignment horizontal="center"/>
    </xf>
    <xf numFmtId="0" fontId="8" fillId="43" borderId="21" xfId="50" applyFont="1" applyFill="1" applyBorder="1" applyAlignment="1">
      <alignment horizontal="right" wrapText="1" indent="1"/>
      <protection/>
    </xf>
    <xf numFmtId="0" fontId="8" fillId="43" borderId="10" xfId="50" applyFont="1" applyFill="1" applyBorder="1">
      <alignment/>
      <protection/>
    </xf>
    <xf numFmtId="0" fontId="9" fillId="43" borderId="20" xfId="0" applyFont="1" applyFill="1" applyBorder="1" applyAlignment="1">
      <alignment/>
    </xf>
    <xf numFmtId="0" fontId="9" fillId="43" borderId="24" xfId="0" applyFont="1" applyFill="1" applyBorder="1" applyAlignment="1">
      <alignment/>
    </xf>
    <xf numFmtId="0" fontId="9" fillId="43" borderId="12" xfId="0" applyFont="1" applyFill="1" applyBorder="1" applyAlignment="1">
      <alignment/>
    </xf>
    <xf numFmtId="40" fontId="9" fillId="43" borderId="10" xfId="48" applyNumberFormat="1" applyFont="1" applyFill="1" applyBorder="1" applyAlignment="1">
      <alignment/>
    </xf>
    <xf numFmtId="40" fontId="13" fillId="43" borderId="58" xfId="46" applyFont="1" applyFill="1" applyBorder="1" applyAlignment="1">
      <alignment/>
    </xf>
    <xf numFmtId="40" fontId="7" fillId="43" borderId="59" xfId="48" applyNumberFormat="1" applyFont="1" applyFill="1" applyBorder="1" applyAlignment="1">
      <alignment/>
    </xf>
    <xf numFmtId="40" fontId="7" fillId="43" borderId="30" xfId="46" applyFont="1" applyFill="1" applyBorder="1" applyAlignment="1" applyProtection="1">
      <alignment horizontal="center" vertical="center"/>
      <protection/>
    </xf>
    <xf numFmtId="40" fontId="9" fillId="44" borderId="30" xfId="46" applyFont="1" applyFill="1" applyBorder="1" applyAlignment="1">
      <alignment horizontal="center" vertical="center"/>
    </xf>
    <xf numFmtId="40" fontId="9" fillId="43" borderId="27" xfId="46" applyFont="1" applyFill="1" applyBorder="1" applyAlignment="1">
      <alignment horizontal="center" vertical="center"/>
    </xf>
    <xf numFmtId="40" fontId="7" fillId="43" borderId="41" xfId="46" applyFont="1" applyFill="1" applyBorder="1" applyAlignment="1" applyProtection="1">
      <alignment horizontal="right"/>
      <protection/>
    </xf>
    <xf numFmtId="40" fontId="7" fillId="43" borderId="40" xfId="46" applyFont="1" applyFill="1" applyBorder="1" applyAlignment="1">
      <alignment horizontal="right"/>
    </xf>
    <xf numFmtId="40" fontId="7" fillId="43" borderId="10" xfId="46" applyFont="1" applyFill="1" applyBorder="1" applyAlignment="1">
      <alignment/>
    </xf>
    <xf numFmtId="40" fontId="9" fillId="43" borderId="26" xfId="46" applyFont="1" applyFill="1" applyBorder="1" applyAlignment="1">
      <alignment/>
    </xf>
    <xf numFmtId="40" fontId="9" fillId="43" borderId="23" xfId="46" applyFont="1" applyFill="1" applyBorder="1" applyAlignment="1">
      <alignment/>
    </xf>
    <xf numFmtId="40" fontId="9" fillId="43" borderId="26" xfId="46" applyFont="1" applyFill="1" applyBorder="1" applyAlignment="1">
      <alignment horizontal="right"/>
    </xf>
    <xf numFmtId="40" fontId="9" fillId="43" borderId="45" xfId="46" applyFont="1" applyFill="1" applyBorder="1" applyAlignment="1">
      <alignment horizontal="right"/>
    </xf>
    <xf numFmtId="40" fontId="6" fillId="43" borderId="21" xfId="46" applyFont="1" applyFill="1" applyBorder="1" applyAlignment="1">
      <alignment/>
    </xf>
    <xf numFmtId="40" fontId="5" fillId="43" borderId="105" xfId="48" applyNumberFormat="1" applyFont="1" applyFill="1" applyBorder="1" applyAlignment="1">
      <alignment wrapText="1"/>
    </xf>
    <xf numFmtId="40" fontId="5" fillId="43" borderId="26" xfId="48" applyNumberFormat="1" applyFont="1" applyFill="1" applyBorder="1" applyAlignment="1">
      <alignment wrapText="1"/>
    </xf>
    <xf numFmtId="40" fontId="5" fillId="43" borderId="45" xfId="48" applyNumberFormat="1" applyFont="1" applyFill="1" applyBorder="1" applyAlignment="1">
      <alignment wrapText="1"/>
    </xf>
    <xf numFmtId="40" fontId="9" fillId="43" borderId="92" xfId="48" applyNumberFormat="1" applyFont="1" applyFill="1" applyBorder="1" applyAlignment="1" applyProtection="1">
      <alignment horizontal="right" vertical="center" wrapText="1"/>
      <protection/>
    </xf>
    <xf numFmtId="40" fontId="7" fillId="43" borderId="44" xfId="46" applyFont="1" applyFill="1" applyBorder="1" applyAlignment="1">
      <alignment/>
    </xf>
    <xf numFmtId="40" fontId="7" fillId="43" borderId="93" xfId="46" applyFont="1" applyFill="1" applyBorder="1" applyAlignment="1">
      <alignment/>
    </xf>
    <xf numFmtId="40" fontId="9" fillId="43" borderId="0" xfId="46" applyFont="1" applyFill="1" applyAlignment="1">
      <alignment/>
    </xf>
    <xf numFmtId="40" fontId="9" fillId="43" borderId="134" xfId="46" applyFont="1" applyFill="1" applyBorder="1" applyAlignment="1">
      <alignment/>
    </xf>
    <xf numFmtId="40" fontId="9" fillId="43" borderId="12" xfId="48" applyNumberFormat="1" applyFont="1" applyFill="1" applyBorder="1" applyAlignment="1">
      <alignment/>
    </xf>
    <xf numFmtId="40" fontId="6" fillId="43" borderId="10" xfId="46" applyFont="1" applyFill="1" applyBorder="1" applyAlignment="1">
      <alignment horizontal="right"/>
    </xf>
    <xf numFmtId="40" fontId="10" fillId="43" borderId="10" xfId="46" applyFont="1" applyFill="1" applyBorder="1" applyAlignment="1">
      <alignment horizontal="right"/>
    </xf>
    <xf numFmtId="40" fontId="7" fillId="43" borderId="32" xfId="46" applyFont="1" applyFill="1" applyBorder="1" applyAlignment="1">
      <alignment horizontal="right"/>
    </xf>
    <xf numFmtId="40" fontId="7" fillId="43" borderId="26" xfId="46" applyFont="1" applyFill="1" applyBorder="1" applyAlignment="1" applyProtection="1">
      <alignment horizontal="right"/>
      <protection/>
    </xf>
    <xf numFmtId="40" fontId="9" fillId="43" borderId="10" xfId="46" applyFont="1" applyFill="1" applyBorder="1" applyAlignment="1" applyProtection="1">
      <alignment horizontal="right"/>
      <protection/>
    </xf>
    <xf numFmtId="40" fontId="9" fillId="43" borderId="10" xfId="46" applyFont="1" applyFill="1" applyBorder="1" applyAlignment="1">
      <alignment/>
    </xf>
    <xf numFmtId="0" fontId="9" fillId="43" borderId="10" xfId="0" applyFont="1" applyFill="1" applyBorder="1" applyAlignment="1">
      <alignment/>
    </xf>
    <xf numFmtId="0" fontId="7" fillId="43" borderId="10" xfId="0" applyFont="1" applyFill="1" applyBorder="1" applyAlignment="1" applyProtection="1">
      <alignment horizontal="right"/>
      <protection/>
    </xf>
    <xf numFmtId="40" fontId="9" fillId="43" borderId="21" xfId="46" applyFont="1" applyFill="1" applyBorder="1" applyAlignment="1">
      <alignment/>
    </xf>
    <xf numFmtId="40" fontId="9" fillId="43" borderId="15" xfId="46" applyFont="1" applyFill="1" applyBorder="1" applyAlignment="1">
      <alignment/>
    </xf>
    <xf numFmtId="40" fontId="33" fillId="43" borderId="135" xfId="46" applyFont="1" applyFill="1" applyBorder="1" applyAlignment="1">
      <alignment/>
    </xf>
    <xf numFmtId="40" fontId="39" fillId="43" borderId="39" xfId="46" applyFont="1" applyFill="1" applyBorder="1" applyAlignment="1">
      <alignment/>
    </xf>
    <xf numFmtId="40" fontId="39" fillId="43" borderId="88" xfId="46" applyFont="1" applyFill="1" applyBorder="1" applyAlignment="1">
      <alignment/>
    </xf>
    <xf numFmtId="40" fontId="39" fillId="43" borderId="136" xfId="46" applyFont="1" applyFill="1" applyBorder="1" applyAlignment="1">
      <alignment/>
    </xf>
    <xf numFmtId="40" fontId="39" fillId="43" borderId="87" xfId="46" applyFont="1" applyFill="1" applyBorder="1" applyAlignment="1">
      <alignment/>
    </xf>
    <xf numFmtId="40" fontId="33" fillId="43" borderId="76" xfId="46" applyFont="1" applyFill="1" applyBorder="1" applyAlignment="1">
      <alignment/>
    </xf>
    <xf numFmtId="0" fontId="7" fillId="43" borderId="10" xfId="0" applyFont="1" applyFill="1" applyBorder="1" applyAlignment="1" applyProtection="1">
      <alignment horizontal="right" vertical="center"/>
      <protection/>
    </xf>
    <xf numFmtId="40" fontId="7" fillId="43" borderId="15" xfId="46" applyFont="1" applyFill="1" applyBorder="1" applyAlignment="1">
      <alignment/>
    </xf>
    <xf numFmtId="0" fontId="7" fillId="43" borderId="10" xfId="0" applyFont="1" applyFill="1" applyBorder="1" applyAlignment="1">
      <alignment horizontal="right" vertical="center"/>
    </xf>
    <xf numFmtId="40" fontId="9" fillId="43" borderId="105" xfId="46" applyFont="1" applyFill="1" applyBorder="1" applyAlignment="1">
      <alignment/>
    </xf>
    <xf numFmtId="40" fontId="9" fillId="43" borderId="13" xfId="46" applyFont="1" applyFill="1" applyBorder="1" applyAlignment="1">
      <alignment/>
    </xf>
    <xf numFmtId="40" fontId="7" fillId="43" borderId="24" xfId="46" applyFont="1" applyFill="1" applyBorder="1" applyAlignment="1">
      <alignment/>
    </xf>
    <xf numFmtId="40" fontId="7" fillId="43" borderId="14" xfId="46" applyFont="1" applyFill="1" applyBorder="1" applyAlignment="1">
      <alignment/>
    </xf>
    <xf numFmtId="40" fontId="9" fillId="43" borderId="10" xfId="46" applyNumberFormat="1" applyFont="1" applyFill="1" applyBorder="1" applyAlignment="1">
      <alignment/>
    </xf>
    <xf numFmtId="40" fontId="6" fillId="43" borderId="12" xfId="46" applyFont="1" applyFill="1" applyBorder="1" applyAlignment="1">
      <alignment horizontal="right"/>
    </xf>
    <xf numFmtId="0" fontId="101" fillId="0" borderId="0" xfId="0" applyFont="1" applyAlignment="1">
      <alignment/>
    </xf>
    <xf numFmtId="0" fontId="5" fillId="43" borderId="34" xfId="0" applyFont="1" applyFill="1" applyBorder="1" applyAlignment="1">
      <alignment/>
    </xf>
    <xf numFmtId="0" fontId="5" fillId="37" borderId="44" xfId="0" applyFont="1" applyFill="1" applyBorder="1" applyAlignment="1">
      <alignment/>
    </xf>
    <xf numFmtId="0" fontId="8" fillId="43" borderId="137" xfId="0" applyFont="1" applyFill="1" applyBorder="1" applyAlignment="1">
      <alignment/>
    </xf>
    <xf numFmtId="0" fontId="8" fillId="43" borderId="137" xfId="0" applyFont="1" applyFill="1" applyBorder="1" applyAlignment="1">
      <alignment horizontal="center"/>
    </xf>
    <xf numFmtId="0" fontId="45" fillId="0" borderId="0" xfId="0" applyFont="1" applyAlignment="1">
      <alignment/>
    </xf>
    <xf numFmtId="0" fontId="9" fillId="0" borderId="113" xfId="0" applyFont="1" applyBorder="1" applyAlignment="1">
      <alignment horizontal="justify" vertical="center"/>
    </xf>
    <xf numFmtId="40" fontId="9" fillId="41" borderId="10" xfId="46" applyNumberFormat="1" applyFont="1" applyFill="1" applyBorder="1" applyAlignment="1">
      <alignment/>
    </xf>
    <xf numFmtId="40" fontId="9" fillId="41" borderId="10" xfId="46" applyFont="1" applyFill="1" applyBorder="1" applyAlignment="1">
      <alignment/>
    </xf>
    <xf numFmtId="40" fontId="9" fillId="45" borderId="10" xfId="46" applyFont="1" applyFill="1" applyBorder="1" applyAlignment="1">
      <alignment/>
    </xf>
    <xf numFmtId="4" fontId="5" fillId="0" borderId="10" xfId="0" applyNumberFormat="1" applyFont="1" applyFill="1" applyBorder="1" applyAlignment="1">
      <alignment horizontal="right"/>
    </xf>
    <xf numFmtId="4" fontId="5" fillId="0" borderId="10" xfId="0" applyNumberFormat="1" applyFont="1" applyFill="1" applyBorder="1" applyAlignment="1" applyProtection="1">
      <alignment horizontal="right"/>
      <protection/>
    </xf>
    <xf numFmtId="4" fontId="9" fillId="0" borderId="0" xfId="0" applyNumberFormat="1" applyFont="1" applyFill="1" applyBorder="1" applyAlignment="1">
      <alignment/>
    </xf>
    <xf numFmtId="0" fontId="8" fillId="41" borderId="33" xfId="0" applyFont="1" applyFill="1" applyBorder="1" applyAlignment="1">
      <alignment/>
    </xf>
    <xf numFmtId="0" fontId="5" fillId="41" borderId="51" xfId="0" applyFont="1" applyFill="1" applyBorder="1" applyAlignment="1">
      <alignment/>
    </xf>
    <xf numFmtId="40" fontId="6" fillId="0" borderId="76" xfId="48" applyNumberFormat="1" applyFont="1" applyFill="1" applyBorder="1" applyAlignment="1">
      <alignment horizontal="center" vertical="center" wrapText="1"/>
    </xf>
    <xf numFmtId="40" fontId="6" fillId="0" borderId="76" xfId="48" applyNumberFormat="1" applyFont="1" applyBorder="1" applyAlignment="1">
      <alignment horizontal="center"/>
    </xf>
    <xf numFmtId="0" fontId="0" fillId="0" borderId="50" xfId="0" applyBorder="1" applyAlignment="1">
      <alignment/>
    </xf>
    <xf numFmtId="0" fontId="102" fillId="0" borderId="12" xfId="0" applyFont="1" applyFill="1" applyBorder="1" applyAlignment="1" applyProtection="1">
      <alignment horizontal="justify" vertical="center" wrapText="1"/>
      <protection/>
    </xf>
    <xf numFmtId="0" fontId="102" fillId="0" borderId="46" xfId="0" applyFont="1" applyBorder="1" applyAlignment="1">
      <alignment horizontal="justify" vertical="center" wrapText="1"/>
    </xf>
    <xf numFmtId="0" fontId="18" fillId="0" borderId="69" xfId="0" applyFont="1" applyBorder="1" applyAlignment="1" applyProtection="1">
      <alignment horizontal="right" vertical="center" wrapText="1"/>
      <protection/>
    </xf>
    <xf numFmtId="0" fontId="103" fillId="34" borderId="0" xfId="0" applyFont="1" applyFill="1" applyAlignment="1" applyProtection="1">
      <alignment horizontal="left"/>
      <protection/>
    </xf>
    <xf numFmtId="0" fontId="104" fillId="0" borderId="26" xfId="0" applyFont="1" applyFill="1" applyBorder="1" applyAlignment="1">
      <alignment/>
    </xf>
    <xf numFmtId="40" fontId="102" fillId="0" borderId="26" xfId="46" applyFont="1" applyFill="1" applyBorder="1" applyAlignment="1">
      <alignment horizontal="center" vertical="center"/>
    </xf>
    <xf numFmtId="40" fontId="102" fillId="43" borderId="27" xfId="46" applyFont="1" applyFill="1" applyBorder="1" applyAlignment="1">
      <alignment horizontal="center" vertical="center"/>
    </xf>
    <xf numFmtId="40" fontId="102" fillId="0" borderId="27" xfId="46" applyFont="1" applyFill="1" applyBorder="1" applyAlignment="1">
      <alignment horizontal="center" vertical="center"/>
    </xf>
    <xf numFmtId="40" fontId="102" fillId="0" borderId="10" xfId="46" applyFont="1" applyFill="1" applyBorder="1" applyAlignment="1">
      <alignment horizontal="center" vertical="center"/>
    </xf>
    <xf numFmtId="0" fontId="102" fillId="0" borderId="0" xfId="0" applyFont="1" applyAlignment="1">
      <alignment/>
    </xf>
    <xf numFmtId="0" fontId="104" fillId="0" borderId="26" xfId="0" applyFont="1" applyFill="1" applyBorder="1" applyAlignment="1">
      <alignment wrapText="1"/>
    </xf>
    <xf numFmtId="0" fontId="105" fillId="0" borderId="30" xfId="0" applyFont="1" applyBorder="1" applyAlignment="1" applyProtection="1">
      <alignment horizontal="center" vertical="center"/>
      <protection/>
    </xf>
    <xf numFmtId="40" fontId="7" fillId="0" borderId="0" xfId="46" applyFont="1" applyFill="1" applyBorder="1" applyAlignment="1" applyProtection="1">
      <alignment horizontal="center" vertical="center"/>
      <protection/>
    </xf>
    <xf numFmtId="0" fontId="9" fillId="0" borderId="0" xfId="0" applyFont="1" applyFill="1" applyAlignment="1">
      <alignment horizontal="centerContinuous"/>
    </xf>
    <xf numFmtId="0" fontId="9" fillId="0" borderId="18" xfId="0" applyFont="1" applyBorder="1" applyAlignment="1">
      <alignment/>
    </xf>
    <xf numFmtId="0" fontId="9" fillId="0" borderId="20" xfId="0" applyFont="1" applyBorder="1" applyAlignment="1">
      <alignment/>
    </xf>
    <xf numFmtId="0" fontId="6" fillId="0" borderId="21" xfId="0" applyFont="1" applyBorder="1" applyAlignment="1">
      <alignment horizontal="center"/>
    </xf>
    <xf numFmtId="0" fontId="6" fillId="0" borderId="14" xfId="0" applyFont="1" applyBorder="1" applyAlignment="1">
      <alignment horizontal="center"/>
    </xf>
    <xf numFmtId="0" fontId="6" fillId="0" borderId="24" xfId="0" applyFont="1" applyBorder="1" applyAlignment="1">
      <alignment horizontal="center"/>
    </xf>
    <xf numFmtId="0" fontId="5" fillId="0" borderId="46" xfId="0" applyFont="1" applyBorder="1" applyAlignment="1">
      <alignment horizontal="center"/>
    </xf>
    <xf numFmtId="0" fontId="10" fillId="0" borderId="0" xfId="0" applyFont="1" applyBorder="1" applyAlignment="1">
      <alignment horizontal="center"/>
    </xf>
    <xf numFmtId="0" fontId="5" fillId="0" borderId="14" xfId="0" applyFont="1" applyBorder="1"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40" fontId="18" fillId="0" borderId="10" xfId="48" applyNumberFormat="1" applyFont="1" applyBorder="1" applyAlignment="1">
      <alignment horizontal="center" vertical="center"/>
    </xf>
    <xf numFmtId="0" fontId="8" fillId="0" borderId="15" xfId="0" applyFont="1" applyBorder="1" applyAlignment="1">
      <alignment horizontal="center"/>
    </xf>
    <xf numFmtId="0" fontId="5" fillId="0" borderId="13" xfId="0" applyFont="1" applyBorder="1" applyAlignment="1">
      <alignment horizontal="center"/>
    </xf>
    <xf numFmtId="0" fontId="35" fillId="0" borderId="15" xfId="0" applyFont="1" applyBorder="1" applyAlignment="1">
      <alignment horizontal="left" vertical="center" wrapText="1"/>
    </xf>
    <xf numFmtId="0" fontId="35" fillId="0" borderId="46" xfId="0" applyFont="1" applyBorder="1" applyAlignment="1">
      <alignment horizontal="left" vertical="center" wrapText="1"/>
    </xf>
    <xf numFmtId="0" fontId="35" fillId="0" borderId="13" xfId="0" applyFont="1" applyBorder="1" applyAlignment="1">
      <alignment horizontal="left" vertical="center" wrapText="1"/>
    </xf>
    <xf numFmtId="0" fontId="5" fillId="0" borderId="23" xfId="0" applyFont="1" applyBorder="1" applyAlignment="1">
      <alignment horizontal="center" vertical="center"/>
    </xf>
    <xf numFmtId="40" fontId="18" fillId="0" borderId="15" xfId="48" applyNumberFormat="1" applyFont="1" applyBorder="1" applyAlignment="1">
      <alignment horizontal="center" vertical="center"/>
    </xf>
    <xf numFmtId="40" fontId="18" fillId="0" borderId="13" xfId="48" applyNumberFormat="1" applyFont="1" applyBorder="1" applyAlignment="1">
      <alignment horizontal="center" vertical="center"/>
    </xf>
    <xf numFmtId="0" fontId="5" fillId="0" borderId="21" xfId="0" applyFont="1" applyBorder="1" applyAlignment="1">
      <alignment/>
    </xf>
    <xf numFmtId="0" fontId="5" fillId="0" borderId="14" xfId="0" applyFont="1" applyBorder="1" applyAlignment="1">
      <alignment/>
    </xf>
    <xf numFmtId="0" fontId="5" fillId="0" borderId="37" xfId="0" applyFont="1" applyBorder="1" applyAlignment="1">
      <alignment horizontal="justify" vertical="center" wrapText="1"/>
    </xf>
    <xf numFmtId="0" fontId="5" fillId="0" borderId="0" xfId="0" applyFont="1" applyBorder="1" applyAlignment="1">
      <alignment horizontal="justify" vertical="center" wrapText="1"/>
    </xf>
    <xf numFmtId="0" fontId="9" fillId="0" borderId="0" xfId="0" applyFont="1" applyAlignment="1">
      <alignment horizontal="justify" wrapText="1"/>
    </xf>
    <xf numFmtId="0" fontId="7" fillId="0" borderId="14" xfId="0" applyFont="1" applyBorder="1" applyAlignment="1" applyProtection="1">
      <alignment horizontal="left" vertical="center" wrapText="1"/>
      <protection/>
    </xf>
    <xf numFmtId="40" fontId="18" fillId="0" borderId="60" xfId="48" applyNumberFormat="1" applyFont="1" applyFill="1" applyBorder="1" applyAlignment="1">
      <alignment horizontal="right" vertical="center"/>
    </xf>
    <xf numFmtId="40" fontId="18" fillId="0" borderId="109" xfId="48" applyNumberFormat="1" applyFont="1" applyFill="1" applyBorder="1" applyAlignment="1">
      <alignment horizontal="right" vertical="center"/>
    </xf>
    <xf numFmtId="0" fontId="8" fillId="0" borderId="37" xfId="0" applyFont="1" applyFill="1" applyBorder="1" applyAlignment="1">
      <alignment horizontal="center" vertical="center" wrapText="1"/>
    </xf>
    <xf numFmtId="0" fontId="9" fillId="0" borderId="15" xfId="0" applyFont="1" applyBorder="1" applyAlignment="1" applyProtection="1">
      <alignment horizontal="left" wrapText="1"/>
      <protection/>
    </xf>
    <xf numFmtId="0" fontId="0" fillId="0" borderId="13" xfId="0" applyBorder="1" applyAlignment="1">
      <alignment wrapText="1"/>
    </xf>
    <xf numFmtId="0" fontId="9" fillId="0" borderId="0" xfId="0" applyFont="1" applyBorder="1" applyAlignment="1">
      <alignment wrapText="1"/>
    </xf>
    <xf numFmtId="0" fontId="0" fillId="0" borderId="0" xfId="0" applyAlignment="1">
      <alignment/>
    </xf>
    <xf numFmtId="0" fontId="9" fillId="0" borderId="15" xfId="0" applyFont="1" applyBorder="1" applyAlignment="1">
      <alignment wrapText="1"/>
    </xf>
    <xf numFmtId="0" fontId="0" fillId="0" borderId="13" xfId="0" applyBorder="1" applyAlignment="1">
      <alignment/>
    </xf>
    <xf numFmtId="0" fontId="9" fillId="0" borderId="0" xfId="0" applyFont="1" applyBorder="1" applyAlignment="1">
      <alignment horizontal="left" wrapText="1"/>
    </xf>
    <xf numFmtId="0" fontId="9" fillId="37" borderId="10" xfId="0" applyFont="1" applyFill="1" applyBorder="1" applyAlignment="1">
      <alignment vertical="center"/>
    </xf>
    <xf numFmtId="40" fontId="18" fillId="0" borderId="115" xfId="48" applyNumberFormat="1" applyFont="1" applyFill="1" applyBorder="1" applyAlignment="1">
      <alignment horizontal="right" vertical="center"/>
    </xf>
    <xf numFmtId="40" fontId="18" fillId="0" borderId="107" xfId="48" applyNumberFormat="1" applyFont="1" applyFill="1" applyBorder="1" applyAlignment="1">
      <alignment horizontal="right" vertical="center"/>
    </xf>
    <xf numFmtId="40" fontId="7" fillId="43" borderId="15" xfId="46" applyFont="1" applyFill="1" applyBorder="1" applyAlignment="1">
      <alignment/>
    </xf>
    <xf numFmtId="40" fontId="7" fillId="43" borderId="13" xfId="46" applyFont="1" applyFill="1" applyBorder="1" applyAlignment="1">
      <alignment/>
    </xf>
    <xf numFmtId="40" fontId="18" fillId="0" borderId="98" xfId="48" applyNumberFormat="1" applyFont="1" applyFill="1" applyBorder="1" applyAlignment="1">
      <alignment horizontal="right" vertical="center"/>
    </xf>
    <xf numFmtId="40" fontId="18" fillId="0" borderId="92" xfId="48" applyNumberFormat="1" applyFont="1" applyFill="1" applyBorder="1" applyAlignment="1">
      <alignment horizontal="right" vertical="center"/>
    </xf>
    <xf numFmtId="0" fontId="18" fillId="37" borderId="18" xfId="0" applyFont="1" applyFill="1" applyBorder="1" applyAlignment="1">
      <alignment horizontal="justify" vertical="center" wrapText="1"/>
    </xf>
    <xf numFmtId="0" fontId="18" fillId="37" borderId="14" xfId="0" applyFont="1" applyFill="1" applyBorder="1" applyAlignment="1">
      <alignment horizontal="justify" vertical="center" wrapText="1"/>
    </xf>
    <xf numFmtId="0" fontId="18" fillId="37" borderId="0" xfId="0" applyFont="1" applyFill="1" applyBorder="1" applyAlignment="1">
      <alignment horizontal="center" vertical="center"/>
    </xf>
    <xf numFmtId="0" fontId="5" fillId="37" borderId="15" xfId="0" applyFont="1" applyFill="1" applyBorder="1" applyAlignment="1">
      <alignment/>
    </xf>
    <xf numFmtId="0" fontId="5" fillId="37" borderId="13" xfId="0" applyFont="1" applyFill="1" applyBorder="1" applyAlignment="1">
      <alignment/>
    </xf>
    <xf numFmtId="10" fontId="9" fillId="43" borderId="23" xfId="53" applyNumberFormat="1" applyFont="1" applyFill="1" applyBorder="1" applyAlignment="1">
      <alignment horizontal="right" vertical="center"/>
    </xf>
    <xf numFmtId="10" fontId="9" fillId="43" borderId="12" xfId="53" applyNumberFormat="1" applyFont="1" applyFill="1" applyBorder="1" applyAlignment="1">
      <alignment horizontal="right" vertical="center"/>
    </xf>
    <xf numFmtId="0" fontId="18" fillId="37" borderId="23" xfId="0" applyFont="1" applyFill="1" applyBorder="1" applyAlignment="1">
      <alignment horizontal="center" vertical="center"/>
    </xf>
    <xf numFmtId="0" fontId="18" fillId="37" borderId="12" xfId="0" applyFont="1" applyFill="1" applyBorder="1" applyAlignment="1">
      <alignment horizontal="center" vertical="center"/>
    </xf>
    <xf numFmtId="0" fontId="18" fillId="37" borderId="11" xfId="0" applyFont="1" applyFill="1" applyBorder="1" applyAlignment="1">
      <alignment horizontal="center" vertical="center"/>
    </xf>
    <xf numFmtId="0" fontId="0" fillId="37" borderId="23" xfId="0" applyFill="1" applyBorder="1" applyAlignment="1">
      <alignment/>
    </xf>
    <xf numFmtId="0" fontId="0" fillId="37" borderId="12" xfId="0" applyFill="1" applyBorder="1" applyAlignment="1">
      <alignment/>
    </xf>
    <xf numFmtId="0" fontId="18" fillId="37" borderId="19" xfId="0" applyFont="1" applyFill="1" applyBorder="1" applyAlignment="1">
      <alignment horizontal="center" vertical="center"/>
    </xf>
    <xf numFmtId="0" fontId="18" fillId="37" borderId="37" xfId="0" applyFont="1" applyFill="1" applyBorder="1" applyAlignment="1">
      <alignment horizontal="center" vertical="center"/>
    </xf>
    <xf numFmtId="0" fontId="18" fillId="37" borderId="21" xfId="0" applyFont="1" applyFill="1" applyBorder="1" applyAlignment="1">
      <alignment horizontal="center" vertical="center"/>
    </xf>
    <xf numFmtId="0" fontId="8" fillId="0" borderId="15" xfId="0" applyFont="1" applyBorder="1" applyAlignment="1">
      <alignment vertical="center" wrapText="1"/>
    </xf>
    <xf numFmtId="0" fontId="5" fillId="0" borderId="46" xfId="0" applyFont="1" applyBorder="1" applyAlignment="1">
      <alignment vertical="center" wrapText="1"/>
    </xf>
    <xf numFmtId="0" fontId="5" fillId="0" borderId="98" xfId="0" applyFont="1" applyBorder="1" applyAlignment="1">
      <alignment horizontal="justify" vertical="center" wrapText="1"/>
    </xf>
    <xf numFmtId="0" fontId="5" fillId="0" borderId="91" xfId="0" applyFont="1" applyBorder="1" applyAlignment="1">
      <alignment horizontal="justify" vertical="center" wrapText="1"/>
    </xf>
    <xf numFmtId="0" fontId="5" fillId="0" borderId="92" xfId="0" applyFont="1" applyBorder="1" applyAlignment="1">
      <alignment horizontal="justify" vertical="center" wrapText="1"/>
    </xf>
    <xf numFmtId="0" fontId="5" fillId="0" borderId="115" xfId="0" applyFont="1" applyBorder="1" applyAlignment="1">
      <alignment horizontal="left" vertical="center" wrapText="1"/>
    </xf>
    <xf numFmtId="0" fontId="5" fillId="0" borderId="106" xfId="0" applyFont="1" applyBorder="1" applyAlignment="1">
      <alignment horizontal="left" vertical="center" wrapText="1"/>
    </xf>
    <xf numFmtId="0" fontId="5" fillId="0" borderId="107" xfId="0" applyFont="1" applyBorder="1" applyAlignment="1">
      <alignment horizontal="left" vertical="center" wrapText="1"/>
    </xf>
    <xf numFmtId="0" fontId="6" fillId="0" borderId="11" xfId="0" applyFont="1" applyBorder="1" applyAlignment="1">
      <alignment horizontal="center" vertical="center" wrapText="1"/>
    </xf>
    <xf numFmtId="0" fontId="5" fillId="0" borderId="12" xfId="0" applyFont="1" applyBorder="1" applyAlignment="1">
      <alignment horizontal="center" wrapText="1"/>
    </xf>
    <xf numFmtId="0" fontId="5" fillId="0" borderId="0" xfId="0" applyFont="1" applyAlignment="1">
      <alignment vertical="center" wrapText="1"/>
    </xf>
    <xf numFmtId="0" fontId="5" fillId="0" borderId="0" xfId="0" applyFont="1" applyAlignment="1">
      <alignment horizontal="justify" vertical="top" wrapText="1"/>
    </xf>
    <xf numFmtId="0" fontId="5" fillId="0" borderId="0" xfId="0" applyFont="1" applyAlignment="1">
      <alignment horizontal="justify" vertical="center" wrapText="1"/>
    </xf>
    <xf numFmtId="0" fontId="102" fillId="0" borderId="29" xfId="0" applyFont="1" applyBorder="1" applyAlignment="1" applyProtection="1">
      <alignment horizontal="center" vertical="center" wrapText="1"/>
      <protection/>
    </xf>
    <xf numFmtId="0" fontId="105" fillId="0" borderId="0" xfId="0" applyFont="1" applyBorder="1" applyAlignment="1" applyProtection="1">
      <alignment horizontal="center"/>
      <protection/>
    </xf>
    <xf numFmtId="0" fontId="8" fillId="0" borderId="138" xfId="0" applyFont="1" applyBorder="1" applyAlignment="1" applyProtection="1">
      <alignment horizontal="center" vertical="center"/>
      <protection/>
    </xf>
    <xf numFmtId="0" fontId="8" fillId="0" borderId="139" xfId="0" applyFont="1" applyBorder="1" applyAlignment="1" applyProtection="1">
      <alignment horizontal="center" vertical="center"/>
      <protection/>
    </xf>
    <xf numFmtId="40" fontId="9" fillId="0" borderId="140" xfId="46" applyFont="1" applyFill="1" applyBorder="1" applyAlignment="1">
      <alignment horizontal="center" vertical="center"/>
    </xf>
    <xf numFmtId="40" fontId="9" fillId="0" borderId="141" xfId="46" applyFont="1" applyFill="1" applyBorder="1" applyAlignment="1">
      <alignment horizontal="center" vertical="center"/>
    </xf>
    <xf numFmtId="40" fontId="9" fillId="0" borderId="60" xfId="46" applyFont="1" applyFill="1" applyBorder="1" applyAlignment="1">
      <alignment horizontal="center" vertical="center"/>
    </xf>
    <xf numFmtId="40" fontId="9" fillId="0" borderId="109" xfId="46" applyFont="1" applyFill="1" applyBorder="1" applyAlignment="1">
      <alignment horizontal="center" vertical="center"/>
    </xf>
    <xf numFmtId="40" fontId="9" fillId="0" borderId="98" xfId="46" applyFont="1" applyFill="1" applyBorder="1" applyAlignment="1">
      <alignment horizontal="center" vertical="center"/>
    </xf>
    <xf numFmtId="40" fontId="9" fillId="0" borderId="92" xfId="46" applyFont="1" applyFill="1" applyBorder="1" applyAlignment="1">
      <alignment horizontal="center" vertical="center"/>
    </xf>
    <xf numFmtId="40" fontId="7" fillId="43" borderId="98" xfId="46" applyFont="1" applyFill="1" applyBorder="1" applyAlignment="1">
      <alignment horizontal="center" vertical="center"/>
    </xf>
    <xf numFmtId="40" fontId="7" fillId="43" borderId="92" xfId="46" applyFont="1" applyFill="1" applyBorder="1" applyAlignment="1">
      <alignment horizontal="center" vertical="center"/>
    </xf>
    <xf numFmtId="0" fontId="20" fillId="0" borderId="0" xfId="0" applyFont="1" applyAlignment="1">
      <alignment horizontal="justify" vertical="center" wrapText="1"/>
    </xf>
    <xf numFmtId="40" fontId="9" fillId="0" borderId="0" xfId="48" applyNumberFormat="1" applyFont="1" applyBorder="1" applyAlignment="1">
      <alignment/>
    </xf>
    <xf numFmtId="49" fontId="5" fillId="0" borderId="0" xfId="0" applyNumberFormat="1" applyFont="1" applyAlignment="1">
      <alignment horizontal="justify" vertical="center" wrapText="1"/>
    </xf>
    <xf numFmtId="0" fontId="7" fillId="0" borderId="0" xfId="0" applyFont="1" applyAlignment="1">
      <alignment horizontal="center"/>
    </xf>
    <xf numFmtId="0" fontId="7" fillId="0" borderId="0" xfId="0" applyFont="1" applyBorder="1" applyAlignment="1">
      <alignment horizontal="center"/>
    </xf>
    <xf numFmtId="0" fontId="27" fillId="36" borderId="11" xfId="0" applyFont="1" applyFill="1" applyBorder="1" applyAlignment="1">
      <alignment horizontal="center" vertical="center" wrapText="1"/>
    </xf>
    <xf numFmtId="0" fontId="27" fillId="36" borderId="23" xfId="0" applyFont="1" applyFill="1" applyBorder="1" applyAlignment="1">
      <alignment horizontal="center" vertical="center" wrapText="1"/>
    </xf>
    <xf numFmtId="0" fontId="27" fillId="36" borderId="12" xfId="0" applyFont="1" applyFill="1" applyBorder="1" applyAlignment="1">
      <alignment horizontal="center" vertical="center" wrapText="1"/>
    </xf>
    <xf numFmtId="0" fontId="26" fillId="35" borderId="142" xfId="0" applyFont="1" applyFill="1" applyBorder="1" applyAlignment="1">
      <alignment horizontal="center" wrapText="1"/>
    </xf>
    <xf numFmtId="0" fontId="26" fillId="35" borderId="0" xfId="0" applyFont="1" applyFill="1" applyBorder="1" applyAlignment="1">
      <alignment horizontal="center" wrapText="1"/>
    </xf>
    <xf numFmtId="0" fontId="8" fillId="0" borderId="0" xfId="0" applyFont="1" applyAlignment="1">
      <alignment horizontal="left" vertical="center" wrapText="1" indent="1"/>
    </xf>
    <xf numFmtId="0" fontId="5" fillId="0" borderId="0" xfId="0" applyFont="1" applyAlignment="1">
      <alignment horizontal="left" vertical="center" wrapText="1" indent="1"/>
    </xf>
    <xf numFmtId="0" fontId="5" fillId="0" borderId="18" xfId="0" applyFont="1" applyBorder="1" applyAlignment="1">
      <alignment horizontal="left" vertical="center" wrapText="1" indent="1"/>
    </xf>
    <xf numFmtId="0" fontId="7" fillId="0" borderId="19" xfId="50" applyFont="1" applyBorder="1" applyAlignment="1">
      <alignment horizontal="center"/>
      <protection/>
    </xf>
    <xf numFmtId="0" fontId="7" fillId="0" borderId="20" xfId="50" applyFont="1" applyBorder="1" applyAlignment="1">
      <alignment horizontal="center"/>
      <protection/>
    </xf>
    <xf numFmtId="0" fontId="5" fillId="0" borderId="37" xfId="50" applyFont="1" applyBorder="1" applyAlignment="1">
      <alignment horizontal="center"/>
      <protection/>
    </xf>
    <xf numFmtId="0" fontId="5" fillId="0" borderId="22" xfId="50" applyFont="1" applyBorder="1" applyAlignment="1">
      <alignment horizontal="center"/>
      <protection/>
    </xf>
    <xf numFmtId="0" fontId="5" fillId="0" borderId="11" xfId="50" applyFont="1" applyBorder="1" applyAlignment="1">
      <alignment horizontal="center" vertical="center" wrapText="1"/>
      <protection/>
    </xf>
    <xf numFmtId="0" fontId="5" fillId="0" borderId="23" xfId="50" applyFont="1" applyBorder="1" applyAlignment="1">
      <alignment horizontal="center" vertical="center" wrapText="1"/>
      <protection/>
    </xf>
    <xf numFmtId="0" fontId="5" fillId="0" borderId="12" xfId="50" applyFont="1" applyBorder="1" applyAlignment="1">
      <alignment horizontal="center" vertical="center" wrapText="1"/>
      <protection/>
    </xf>
    <xf numFmtId="0" fontId="5" fillId="0" borderId="11" xfId="50" applyFont="1" applyBorder="1" applyAlignment="1">
      <alignment horizontal="left" vertical="center" wrapText="1" indent="1"/>
      <protection/>
    </xf>
    <xf numFmtId="0" fontId="5" fillId="0" borderId="23" xfId="50" applyFont="1" applyBorder="1" applyAlignment="1">
      <alignment horizontal="left" vertical="center" wrapText="1" indent="1"/>
      <protection/>
    </xf>
    <xf numFmtId="0" fontId="5" fillId="0" borderId="12" xfId="50" applyFont="1" applyBorder="1" applyAlignment="1">
      <alignment horizontal="left" vertical="center" wrapText="1" indent="1"/>
      <protection/>
    </xf>
    <xf numFmtId="0" fontId="10" fillId="0" borderId="0" xfId="0" applyFont="1" applyFill="1" applyBorder="1" applyAlignment="1">
      <alignment horizontal="center"/>
    </xf>
    <xf numFmtId="0" fontId="8" fillId="34" borderId="66" xfId="0" applyFont="1" applyFill="1" applyBorder="1" applyAlignment="1">
      <alignment horizontal="center" vertical="center" wrapText="1"/>
    </xf>
    <xf numFmtId="0" fontId="8" fillId="34" borderId="93" xfId="0" applyFont="1" applyFill="1" applyBorder="1" applyAlignment="1">
      <alignment horizontal="center" vertical="center" wrapText="1"/>
    </xf>
    <xf numFmtId="0" fontId="7" fillId="0" borderId="143" xfId="0" applyFont="1" applyFill="1" applyBorder="1" applyAlignment="1">
      <alignment horizontal="center"/>
    </xf>
    <xf numFmtId="0" fontId="7" fillId="0" borderId="104" xfId="0" applyFont="1" applyFill="1" applyBorder="1" applyAlignment="1">
      <alignment horizontal="center"/>
    </xf>
    <xf numFmtId="0" fontId="12" fillId="34" borderId="66" xfId="0" applyFont="1" applyFill="1" applyBorder="1" applyAlignment="1">
      <alignment horizontal="center" wrapText="1"/>
    </xf>
    <xf numFmtId="0" fontId="12" fillId="34" borderId="144" xfId="0" applyFont="1" applyFill="1" applyBorder="1" applyAlignment="1">
      <alignment horizontal="center" wrapText="1"/>
    </xf>
    <xf numFmtId="0" fontId="12" fillId="34" borderId="93" xfId="0" applyFont="1" applyFill="1" applyBorder="1" applyAlignment="1">
      <alignment horizontal="center" wrapText="1"/>
    </xf>
    <xf numFmtId="0" fontId="7" fillId="0" borderId="33" xfId="0" applyFont="1" applyFill="1" applyBorder="1" applyAlignment="1">
      <alignment horizontal="center" wrapText="1"/>
    </xf>
    <xf numFmtId="0" fontId="7" fillId="0" borderId="50" xfId="0" applyFont="1" applyFill="1" applyBorder="1" applyAlignment="1">
      <alignment horizontal="center" wrapText="1"/>
    </xf>
    <xf numFmtId="0" fontId="7" fillId="0" borderId="145" xfId="0" applyFont="1" applyFill="1" applyBorder="1" applyAlignment="1">
      <alignment horizontal="center"/>
    </xf>
    <xf numFmtId="0" fontId="7" fillId="37" borderId="18" xfId="0" applyFont="1" applyFill="1" applyBorder="1" applyAlignment="1" applyProtection="1">
      <alignment horizontal="center" vertical="center" wrapText="1"/>
      <protection/>
    </xf>
    <xf numFmtId="0" fontId="5" fillId="37" borderId="14" xfId="0" applyFont="1" applyFill="1" applyBorder="1" applyAlignment="1">
      <alignment horizontal="center" vertical="center" wrapText="1"/>
    </xf>
    <xf numFmtId="0" fontId="8" fillId="37" borderId="14" xfId="0" applyFont="1" applyFill="1" applyBorder="1" applyAlignment="1">
      <alignment horizontal="center" vertical="center" wrapText="1"/>
    </xf>
    <xf numFmtId="0" fontId="9" fillId="37" borderId="19" xfId="0" applyFont="1" applyFill="1" applyBorder="1" applyAlignment="1">
      <alignment vertical="center" wrapText="1"/>
    </xf>
    <xf numFmtId="0" fontId="9" fillId="37" borderId="37" xfId="0" applyFont="1" applyFill="1" applyBorder="1" applyAlignment="1">
      <alignment vertical="center" wrapText="1"/>
    </xf>
    <xf numFmtId="0" fontId="9" fillId="37" borderId="21" xfId="0" applyFont="1" applyFill="1" applyBorder="1" applyAlignment="1">
      <alignment vertical="center" wrapText="1"/>
    </xf>
    <xf numFmtId="0" fontId="8" fillId="37" borderId="146" xfId="0" applyFont="1" applyFill="1" applyBorder="1" applyAlignment="1">
      <alignment horizont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Cartel2" xfId="47"/>
    <cellStyle name="Comma [0]" xfId="48"/>
    <cellStyle name="Neutrale" xfId="49"/>
    <cellStyle name="Normale_margine globale"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Cartel2"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2</xdr:row>
      <xdr:rowOff>190500</xdr:rowOff>
    </xdr:from>
    <xdr:to>
      <xdr:col>4</xdr:col>
      <xdr:colOff>371475</xdr:colOff>
      <xdr:row>2</xdr:row>
      <xdr:rowOff>390525</xdr:rowOff>
    </xdr:to>
    <xdr:sp>
      <xdr:nvSpPr>
        <xdr:cNvPr id="1" name="Rectangle 1"/>
        <xdr:cNvSpPr>
          <a:spLocks/>
        </xdr:cNvSpPr>
      </xdr:nvSpPr>
      <xdr:spPr>
        <a:xfrm>
          <a:off x="4953000" y="942975"/>
          <a:ext cx="2190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1133475</xdr:colOff>
      <xdr:row>1</xdr:row>
      <xdr:rowOff>457200</xdr:rowOff>
    </xdr:from>
    <xdr:to>
      <xdr:col>7</xdr:col>
      <xdr:colOff>28575</xdr:colOff>
      <xdr:row>1</xdr:row>
      <xdr:rowOff>457200</xdr:rowOff>
    </xdr:to>
    <xdr:sp>
      <xdr:nvSpPr>
        <xdr:cNvPr id="2" name="Line 2"/>
        <xdr:cNvSpPr>
          <a:spLocks/>
        </xdr:cNvSpPr>
      </xdr:nvSpPr>
      <xdr:spPr>
        <a:xfrm>
          <a:off x="1133475" y="742950"/>
          <a:ext cx="53244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152400</xdr:colOff>
      <xdr:row>3</xdr:row>
      <xdr:rowOff>190500</xdr:rowOff>
    </xdr:from>
    <xdr:to>
      <xdr:col>4</xdr:col>
      <xdr:colOff>371475</xdr:colOff>
      <xdr:row>3</xdr:row>
      <xdr:rowOff>390525</xdr:rowOff>
    </xdr:to>
    <xdr:sp>
      <xdr:nvSpPr>
        <xdr:cNvPr id="3" name="Rectangle 7"/>
        <xdr:cNvSpPr>
          <a:spLocks/>
        </xdr:cNvSpPr>
      </xdr:nvSpPr>
      <xdr:spPr>
        <a:xfrm>
          <a:off x="4953000" y="1343025"/>
          <a:ext cx="2190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104775</xdr:colOff>
      <xdr:row>3</xdr:row>
      <xdr:rowOff>190500</xdr:rowOff>
    </xdr:from>
    <xdr:to>
      <xdr:col>6</xdr:col>
      <xdr:colOff>323850</xdr:colOff>
      <xdr:row>3</xdr:row>
      <xdr:rowOff>390525</xdr:rowOff>
    </xdr:to>
    <xdr:sp>
      <xdr:nvSpPr>
        <xdr:cNvPr id="4" name="Rectangle 8"/>
        <xdr:cNvSpPr>
          <a:spLocks/>
        </xdr:cNvSpPr>
      </xdr:nvSpPr>
      <xdr:spPr>
        <a:xfrm>
          <a:off x="6038850" y="1343025"/>
          <a:ext cx="219075"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X</a:t>
          </a:r>
        </a:p>
      </xdr:txBody>
    </xdr:sp>
    <xdr:clientData/>
  </xdr:twoCellAnchor>
  <xdr:twoCellAnchor>
    <xdr:from>
      <xdr:col>6</xdr:col>
      <xdr:colOff>104775</xdr:colOff>
      <xdr:row>2</xdr:row>
      <xdr:rowOff>190500</xdr:rowOff>
    </xdr:from>
    <xdr:to>
      <xdr:col>6</xdr:col>
      <xdr:colOff>323850</xdr:colOff>
      <xdr:row>2</xdr:row>
      <xdr:rowOff>390525</xdr:rowOff>
    </xdr:to>
    <xdr:sp>
      <xdr:nvSpPr>
        <xdr:cNvPr id="5" name="Rectangle 9"/>
        <xdr:cNvSpPr>
          <a:spLocks/>
        </xdr:cNvSpPr>
      </xdr:nvSpPr>
      <xdr:spPr>
        <a:xfrm>
          <a:off x="6038850" y="942975"/>
          <a:ext cx="2190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47625</xdr:colOff>
      <xdr:row>11</xdr:row>
      <xdr:rowOff>0</xdr:rowOff>
    </xdr:from>
    <xdr:to>
      <xdr:col>6</xdr:col>
      <xdr:colOff>314325</xdr:colOff>
      <xdr:row>11</xdr:row>
      <xdr:rowOff>247650</xdr:rowOff>
    </xdr:to>
    <xdr:sp>
      <xdr:nvSpPr>
        <xdr:cNvPr id="6" name="Rectangle 11"/>
        <xdr:cNvSpPr>
          <a:spLocks/>
        </xdr:cNvSpPr>
      </xdr:nvSpPr>
      <xdr:spPr>
        <a:xfrm>
          <a:off x="5981700" y="3228975"/>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0</xdr:colOff>
      <xdr:row>11</xdr:row>
      <xdr:rowOff>9525</xdr:rowOff>
    </xdr:from>
    <xdr:to>
      <xdr:col>1</xdr:col>
      <xdr:colOff>266700</xdr:colOff>
      <xdr:row>12</xdr:row>
      <xdr:rowOff>0</xdr:rowOff>
    </xdr:to>
    <xdr:sp>
      <xdr:nvSpPr>
        <xdr:cNvPr id="7" name="Rectangle 13"/>
        <xdr:cNvSpPr>
          <a:spLocks/>
        </xdr:cNvSpPr>
      </xdr:nvSpPr>
      <xdr:spPr>
        <a:xfrm>
          <a:off x="1800225" y="3238500"/>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1447800</xdr:colOff>
      <xdr:row>7</xdr:row>
      <xdr:rowOff>0</xdr:rowOff>
    </xdr:to>
    <xdr:sp>
      <xdr:nvSpPr>
        <xdr:cNvPr id="1" name="Testo 2"/>
        <xdr:cNvSpPr txBox="1">
          <a:spLocks noChangeArrowheads="1"/>
        </xdr:cNvSpPr>
      </xdr:nvSpPr>
      <xdr:spPr>
        <a:xfrm>
          <a:off x="0" y="3219450"/>
          <a:ext cx="10877550" cy="0"/>
        </a:xfrm>
        <a:prstGeom prst="rect">
          <a:avLst/>
        </a:prstGeom>
        <a:solidFill>
          <a:srgbClr val="FFFFFF"/>
        </a:solidFill>
        <a:ln w="1" cmpd="sng">
          <a:noFill/>
        </a:ln>
      </xdr:spPr>
      <xdr:txBody>
        <a:bodyPr vertOverflow="clip" wrap="square" lIns="27432" tIns="22860" rIns="27432" bIns="0"/>
        <a:p>
          <a:pPr algn="just">
            <a:defRPr/>
          </a:pPr>
          <a:r>
            <a:rPr lang="en-US" cap="none" sz="1200" b="1" i="0" u="none" baseline="0">
              <a:solidFill>
                <a:srgbClr val="000000"/>
              </a:solidFill>
            </a:rPr>
            <a:t>DETERMINAZIONE DEL PLAFOND  RELATIVO ALLE PRESTAZIONI DI SERVIZI DEL 1996 DISPONIBILE NEL 1997 PER ACQUISTI DI BENI E SERVIZI SENZA APPLICAZIONE DELL'IVA</a:t>
          </a:r>
        </a:p>
      </xdr:txBody>
    </xdr:sp>
    <xdr:clientData/>
  </xdr:twoCellAnchor>
  <xdr:twoCellAnchor>
    <xdr:from>
      <xdr:col>0</xdr:col>
      <xdr:colOff>38100</xdr:colOff>
      <xdr:row>7</xdr:row>
      <xdr:rowOff>123825</xdr:rowOff>
    </xdr:from>
    <xdr:to>
      <xdr:col>2</xdr:col>
      <xdr:colOff>0</xdr:colOff>
      <xdr:row>11</xdr:row>
      <xdr:rowOff>0</xdr:rowOff>
    </xdr:to>
    <xdr:sp>
      <xdr:nvSpPr>
        <xdr:cNvPr id="2" name="Testo 3"/>
        <xdr:cNvSpPr txBox="1">
          <a:spLocks noChangeArrowheads="1"/>
        </xdr:cNvSpPr>
      </xdr:nvSpPr>
      <xdr:spPr>
        <a:xfrm>
          <a:off x="38100" y="3343275"/>
          <a:ext cx="12039600" cy="6762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 PLAFOND VINCOLATO: in caso di triangolazione gli acquirenti-cedenti dispongono di un plafond liberamente utilizzabile pari al margine tra il prezzo di rivendita e il prezzo di acquisto e di un plafond vincolato pari al prezzo di acquisto da utilizzare per acquisti cui faccia seguito entro sei mesi una esportazione o cessione intracomunitaria degli stessi beni nello stato originario.</a:t>
          </a:r>
        </a:p>
      </xdr:txBody>
    </xdr:sp>
    <xdr:clientData/>
  </xdr:twoCellAnchor>
  <xdr:twoCellAnchor>
    <xdr:from>
      <xdr:col>0</xdr:col>
      <xdr:colOff>9525</xdr:colOff>
      <xdr:row>2</xdr:row>
      <xdr:rowOff>95250</xdr:rowOff>
    </xdr:from>
    <xdr:to>
      <xdr:col>0</xdr:col>
      <xdr:colOff>9372600</xdr:colOff>
      <xdr:row>2</xdr:row>
      <xdr:rowOff>809625</xdr:rowOff>
    </xdr:to>
    <xdr:sp>
      <xdr:nvSpPr>
        <xdr:cNvPr id="3" name="Testo 4"/>
        <xdr:cNvSpPr txBox="1">
          <a:spLocks noChangeArrowheads="1"/>
        </xdr:cNvSpPr>
      </xdr:nvSpPr>
      <xdr:spPr>
        <a:xfrm>
          <a:off x="9525" y="847725"/>
          <a:ext cx="9363075" cy="714375"/>
        </a:xfrm>
        <a:prstGeom prst="rect">
          <a:avLst/>
        </a:prstGeom>
        <a:solidFill>
          <a:srgbClr val="FFFFFF"/>
        </a:solidFill>
        <a:ln w="9525" cmpd="sng">
          <a:noFill/>
        </a:ln>
      </xdr:spPr>
      <xdr:txBody>
        <a:bodyPr vertOverflow="clip" wrap="square" lIns="27432" tIns="22860" rIns="27432" bIns="0"/>
        <a:p>
          <a:pPr algn="just">
            <a:defRPr/>
          </a:pPr>
          <a:r>
            <a:rPr lang="en-US" cap="none" sz="1200" b="0" i="0" u="none" baseline="0">
              <a:solidFill>
                <a:srgbClr val="000000"/>
              </a:solidFill>
            </a:rPr>
            <a:t>+ Operazioni non imponibili ex art. 8 comma 1 lettera a, b D.P.R. 633/72 comprese le esportazioni nello stato del Vaticano, nella Repubblica di San Marino, 8 bis (operazioni assimilate alle cessioni all'esportazione), il margine positivo relativo alle cessioni EXTRA-CEE dei beni usati risultanti dal prospetto allegato B ed i corrispettivi delle prestazioni di servizi internazionali o connessi agli scambi internazionali (art. 9, primo comma)</a:t>
          </a:r>
        </a:p>
      </xdr:txBody>
    </xdr:sp>
    <xdr:clientData/>
  </xdr:twoCellAnchor>
  <xdr:twoCellAnchor>
    <xdr:from>
      <xdr:col>0</xdr:col>
      <xdr:colOff>76200</xdr:colOff>
      <xdr:row>14</xdr:row>
      <xdr:rowOff>114300</xdr:rowOff>
    </xdr:from>
    <xdr:to>
      <xdr:col>1</xdr:col>
      <xdr:colOff>2438400</xdr:colOff>
      <xdr:row>24</xdr:row>
      <xdr:rowOff>66675</xdr:rowOff>
    </xdr:to>
    <xdr:sp>
      <xdr:nvSpPr>
        <xdr:cNvPr id="4" name="Testo 5"/>
        <xdr:cNvSpPr txBox="1">
          <a:spLocks noChangeArrowheads="1"/>
        </xdr:cNvSpPr>
      </xdr:nvSpPr>
      <xdr:spPr>
        <a:xfrm>
          <a:off x="76200" y="4819650"/>
          <a:ext cx="11791950" cy="2238375"/>
        </a:xfrm>
        <a:prstGeom prst="rect">
          <a:avLst/>
        </a:prstGeom>
        <a:solidFill>
          <a:srgbClr val="FFFFFF"/>
        </a:solidFill>
        <a:ln w="9525" cmpd="sng">
          <a:noFill/>
        </a:ln>
      </xdr:spPr>
      <xdr:txBody>
        <a:bodyPr vertOverflow="clip" wrap="square" lIns="27432" tIns="22860" rIns="27432" bIns="0"/>
        <a:p>
          <a:pPr algn="just">
            <a:defRPr/>
          </a:pPr>
          <a:r>
            <a:rPr lang="en-US" cap="none" sz="1200" b="1" i="0" u="none" baseline="0">
              <a:solidFill>
                <a:srgbClr val="000000"/>
              </a:solidFill>
              <a:latin typeface="Times New Roman"/>
              <a:ea typeface="Times New Roman"/>
              <a:cs typeface="Times New Roman"/>
            </a:rPr>
            <a:t>- la formazione e l'utilizzo del plafond è unica sia per le cessioni di beni che per le prestazioni di servizi;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resta confermato che lo </a:t>
          </a:r>
          <a:r>
            <a:rPr lang="en-US" cap="none" sz="1200" b="1" i="1" u="none" baseline="0">
              <a:solidFill>
                <a:srgbClr val="000000"/>
              </a:solidFill>
              <a:latin typeface="Times New Roman"/>
              <a:ea typeface="Times New Roman"/>
              <a:cs typeface="Times New Roman"/>
            </a:rPr>
            <a:t>status di</a:t>
          </a:r>
          <a:r>
            <a:rPr lang="en-US" cap="none" sz="1200" b="1"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esportatore abituale</a:t>
          </a:r>
          <a:r>
            <a:rPr lang="en-US" cap="none" sz="1200" b="1" i="0" u="none" baseline="0">
              <a:solidFill>
                <a:srgbClr val="000000"/>
              </a:solidFill>
              <a:latin typeface="Times New Roman"/>
              <a:ea typeface="Times New Roman"/>
              <a:cs typeface="Times New Roman"/>
            </a:rPr>
            <a:t> compete a condizione che l'ammontare dei corrispettivi delle cessioni all'esportazione e operazioni assimilate </a:t>
          </a:r>
          <a:r>
            <a:rPr lang="en-US" cap="none" sz="1200" b="1" i="1" u="none" baseline="0">
              <a:solidFill>
                <a:srgbClr val="000000"/>
              </a:solidFill>
              <a:latin typeface="Times New Roman"/>
              <a:ea typeface="Times New Roman"/>
              <a:cs typeface="Times New Roman"/>
            </a:rPr>
            <a:t>registrate</a:t>
          </a:r>
          <a:r>
            <a:rPr lang="en-US" cap="none" sz="1200" b="1" i="0" u="none" baseline="0">
              <a:solidFill>
                <a:srgbClr val="000000"/>
              </a:solidFill>
              <a:latin typeface="Times New Roman"/>
              <a:ea typeface="Times New Roman"/>
              <a:cs typeface="Times New Roman"/>
            </a:rPr>
            <a:t> per l'anno precedente sia superiore al 10% del volume d'affari di detto periodo (le operazioni ex articoli da 7 a 7septies non devono essere considerate per lo status di esportatore abituale);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ai fini della </a:t>
          </a:r>
          <a:r>
            <a:rPr lang="en-US" cap="none" sz="1200" b="1" i="1" u="none" baseline="0">
              <a:solidFill>
                <a:srgbClr val="000000"/>
              </a:solidFill>
              <a:latin typeface="Times New Roman"/>
              <a:ea typeface="Times New Roman"/>
              <a:cs typeface="Times New Roman"/>
            </a:rPr>
            <a:t>determinazione </a:t>
          </a:r>
          <a:r>
            <a:rPr lang="en-US" cap="none" sz="1200" b="1" i="0" u="none" baseline="0">
              <a:solidFill>
                <a:srgbClr val="000000"/>
              </a:solidFill>
              <a:latin typeface="Times New Roman"/>
              <a:ea typeface="Times New Roman"/>
              <a:cs typeface="Times New Roman"/>
            </a:rPr>
            <a:t>del plafond spendibile nel 2018 si fa riferimento alle annotazioni eseguite per il 2017
</a:t>
          </a:r>
          <a:r>
            <a:rPr lang="en-US" cap="none" sz="1200" b="1" i="0" u="none" baseline="0">
              <a:solidFill>
                <a:srgbClr val="000000"/>
              </a:solidFill>
              <a:latin typeface="Times New Roman"/>
              <a:ea typeface="Times New Roman"/>
              <a:cs typeface="Times New Roman"/>
            </a:rPr>
            <a:t>(compresi gli acconti fatturati e annotati per detto periodo anche se i beni sono inviati all'estero in periodi successivi e le cessioni di beni per le quali ci si è avvalsi del differimento della fatturazione entro il 15 del mese successivo alla consegna). 
</a:t>
          </a:r>
          <a:r>
            <a:rPr lang="en-US" cap="none" sz="1200" b="1" i="0" u="none" baseline="0">
              <a:solidFill>
                <a:srgbClr val="0080C0"/>
              </a:solidFill>
              <a:latin typeface="Times New Roman"/>
              <a:ea typeface="Times New Roman"/>
              <a:cs typeface="Times New Roman"/>
            </a:rPr>
            <a:t> NB le cessioni art. 8 lett c, DPR 633/72 sebbene “assimilate” alle cessioni all'esportazione e fatturate in regime di non imponibilità, NON concorrono a determinare il plafond  per gli esportatori abituali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581025</xdr:colOff>
      <xdr:row>16</xdr:row>
      <xdr:rowOff>47625</xdr:rowOff>
    </xdr:from>
    <xdr:to>
      <xdr:col>3</xdr:col>
      <xdr:colOff>914400</xdr:colOff>
      <xdr:row>16</xdr:row>
      <xdr:rowOff>352425</xdr:rowOff>
    </xdr:to>
    <xdr:pic>
      <xdr:nvPicPr>
        <xdr:cNvPr id="1" name="Immagine 2"/>
        <xdr:cNvPicPr preferRelativeResize="1">
          <a:picLocks noChangeAspect="1"/>
        </xdr:cNvPicPr>
      </xdr:nvPicPr>
      <xdr:blipFill>
        <a:blip r:embed="rId1"/>
        <a:stretch>
          <a:fillRect/>
        </a:stretch>
      </xdr:blipFill>
      <xdr:spPr>
        <a:xfrm>
          <a:off x="6991350" y="5229225"/>
          <a:ext cx="333375"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3181350</xdr:colOff>
      <xdr:row>0</xdr:row>
      <xdr:rowOff>0</xdr:rowOff>
    </xdr:from>
    <xdr:to>
      <xdr:col>1</xdr:col>
      <xdr:colOff>3971925</xdr:colOff>
      <xdr:row>0</xdr:row>
      <xdr:rowOff>0</xdr:rowOff>
    </xdr:to>
    <xdr:sp>
      <xdr:nvSpPr>
        <xdr:cNvPr id="1" name="Testo 5"/>
        <xdr:cNvSpPr txBox="1">
          <a:spLocks noChangeArrowheads="1"/>
        </xdr:cNvSpPr>
      </xdr:nvSpPr>
      <xdr:spPr>
        <a:xfrm>
          <a:off x="3648075" y="0"/>
          <a:ext cx="79057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Imponibile
</a:t>
          </a:r>
        </a:p>
      </xdr:txBody>
    </xdr:sp>
    <xdr:clientData/>
  </xdr:twoCellAnchor>
  <xdr:twoCellAnchor>
    <xdr:from>
      <xdr:col>2</xdr:col>
      <xdr:colOff>38100</xdr:colOff>
      <xdr:row>11</xdr:row>
      <xdr:rowOff>0</xdr:rowOff>
    </xdr:from>
    <xdr:to>
      <xdr:col>2</xdr:col>
      <xdr:colOff>857250</xdr:colOff>
      <xdr:row>11</xdr:row>
      <xdr:rowOff>0</xdr:rowOff>
    </xdr:to>
    <xdr:sp>
      <xdr:nvSpPr>
        <xdr:cNvPr id="2" name="Testo 7"/>
        <xdr:cNvSpPr txBox="1">
          <a:spLocks noChangeArrowheads="1"/>
        </xdr:cNvSpPr>
      </xdr:nvSpPr>
      <xdr:spPr>
        <a:xfrm>
          <a:off x="5676900" y="3657600"/>
          <a:ext cx="8191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Pag. del decimo
</a:t>
          </a:r>
        </a:p>
      </xdr:txBody>
    </xdr:sp>
    <xdr:clientData/>
  </xdr:twoCellAnchor>
  <xdr:twoCellAnchor>
    <xdr:from>
      <xdr:col>1</xdr:col>
      <xdr:colOff>38100</xdr:colOff>
      <xdr:row>11</xdr:row>
      <xdr:rowOff>0</xdr:rowOff>
    </xdr:from>
    <xdr:to>
      <xdr:col>1</xdr:col>
      <xdr:colOff>952500</xdr:colOff>
      <xdr:row>11</xdr:row>
      <xdr:rowOff>0</xdr:rowOff>
    </xdr:to>
    <xdr:sp>
      <xdr:nvSpPr>
        <xdr:cNvPr id="3" name="Testo 11"/>
        <xdr:cNvSpPr txBox="1">
          <a:spLocks noChangeArrowheads="1"/>
        </xdr:cNvSpPr>
      </xdr:nvSpPr>
      <xdr:spPr>
        <a:xfrm>
          <a:off x="504825" y="3657600"/>
          <a:ext cx="914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Importo</a:t>
          </a:r>
        </a:p>
      </xdr:txBody>
    </xdr:sp>
    <xdr:clientData/>
  </xdr:twoCellAnchor>
  <xdr:twoCellAnchor>
    <xdr:from>
      <xdr:col>1</xdr:col>
      <xdr:colOff>1143000</xdr:colOff>
      <xdr:row>11</xdr:row>
      <xdr:rowOff>0</xdr:rowOff>
    </xdr:from>
    <xdr:to>
      <xdr:col>1</xdr:col>
      <xdr:colOff>2076450</xdr:colOff>
      <xdr:row>11</xdr:row>
      <xdr:rowOff>0</xdr:rowOff>
    </xdr:to>
    <xdr:sp>
      <xdr:nvSpPr>
        <xdr:cNvPr id="4" name="Testo 12"/>
        <xdr:cNvSpPr txBox="1">
          <a:spLocks noChangeArrowheads="1"/>
        </xdr:cNvSpPr>
      </xdr:nvSpPr>
      <xdr:spPr>
        <a:xfrm>
          <a:off x="1609725" y="3657600"/>
          <a:ext cx="9334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Codice concess.
</a:t>
          </a:r>
        </a:p>
      </xdr:txBody>
    </xdr:sp>
    <xdr:clientData/>
  </xdr:twoCellAnchor>
  <xdr:twoCellAnchor>
    <xdr:from>
      <xdr:col>1</xdr:col>
      <xdr:colOff>2295525</xdr:colOff>
      <xdr:row>11</xdr:row>
      <xdr:rowOff>0</xdr:rowOff>
    </xdr:from>
    <xdr:to>
      <xdr:col>1</xdr:col>
      <xdr:colOff>3228975</xdr:colOff>
      <xdr:row>11</xdr:row>
      <xdr:rowOff>0</xdr:rowOff>
    </xdr:to>
    <xdr:sp>
      <xdr:nvSpPr>
        <xdr:cNvPr id="5" name="Testo 13"/>
        <xdr:cNvSpPr txBox="1">
          <a:spLocks noChangeArrowheads="1"/>
        </xdr:cNvSpPr>
      </xdr:nvSpPr>
      <xdr:spPr>
        <a:xfrm>
          <a:off x="2762250" y="3657600"/>
          <a:ext cx="9334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Data
</a:t>
          </a:r>
        </a:p>
      </xdr:txBody>
    </xdr:sp>
    <xdr:clientData/>
  </xdr:twoCellAnchor>
  <xdr:twoCellAnchor>
    <xdr:from>
      <xdr:col>1</xdr:col>
      <xdr:colOff>38100</xdr:colOff>
      <xdr:row>11</xdr:row>
      <xdr:rowOff>0</xdr:rowOff>
    </xdr:from>
    <xdr:to>
      <xdr:col>1</xdr:col>
      <xdr:colOff>952500</xdr:colOff>
      <xdr:row>11</xdr:row>
      <xdr:rowOff>0</xdr:rowOff>
    </xdr:to>
    <xdr:sp>
      <xdr:nvSpPr>
        <xdr:cNvPr id="6" name="Testo 14"/>
        <xdr:cNvSpPr txBox="1">
          <a:spLocks noChangeArrowheads="1"/>
        </xdr:cNvSpPr>
      </xdr:nvSpPr>
      <xdr:spPr>
        <a:xfrm>
          <a:off x="504825" y="3657600"/>
          <a:ext cx="914400" cy="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MS Sans Serif"/>
              <a:ea typeface="MS Sans Serif"/>
              <a:cs typeface="MS Sans Serif"/>
            </a:rPr>
            <a:t/>
          </a:r>
        </a:p>
      </xdr:txBody>
    </xdr:sp>
    <xdr:clientData/>
  </xdr:twoCellAnchor>
  <xdr:twoCellAnchor>
    <xdr:from>
      <xdr:col>1</xdr:col>
      <xdr:colOff>1143000</xdr:colOff>
      <xdr:row>11</xdr:row>
      <xdr:rowOff>0</xdr:rowOff>
    </xdr:from>
    <xdr:to>
      <xdr:col>1</xdr:col>
      <xdr:colOff>2066925</xdr:colOff>
      <xdr:row>11</xdr:row>
      <xdr:rowOff>0</xdr:rowOff>
    </xdr:to>
    <xdr:sp>
      <xdr:nvSpPr>
        <xdr:cNvPr id="7" name="Testo 15"/>
        <xdr:cNvSpPr txBox="1">
          <a:spLocks noChangeArrowheads="1"/>
        </xdr:cNvSpPr>
      </xdr:nvSpPr>
      <xdr:spPr>
        <a:xfrm>
          <a:off x="1609725" y="3657600"/>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a:r>
        </a:p>
      </xdr:txBody>
    </xdr:sp>
    <xdr:clientData/>
  </xdr:twoCellAnchor>
  <xdr:twoCellAnchor>
    <xdr:from>
      <xdr:col>1</xdr:col>
      <xdr:colOff>2295525</xdr:colOff>
      <xdr:row>11</xdr:row>
      <xdr:rowOff>0</xdr:rowOff>
    </xdr:from>
    <xdr:to>
      <xdr:col>1</xdr:col>
      <xdr:colOff>3238500</xdr:colOff>
      <xdr:row>11</xdr:row>
      <xdr:rowOff>0</xdr:rowOff>
    </xdr:to>
    <xdr:sp>
      <xdr:nvSpPr>
        <xdr:cNvPr id="8" name="Testo 16"/>
        <xdr:cNvSpPr txBox="1">
          <a:spLocks noChangeArrowheads="1"/>
        </xdr:cNvSpPr>
      </xdr:nvSpPr>
      <xdr:spPr>
        <a:xfrm>
          <a:off x="2762250" y="3657600"/>
          <a:ext cx="9429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a:r>
        </a:p>
      </xdr:txBody>
    </xdr:sp>
    <xdr:clientData/>
  </xdr:twoCellAnchor>
  <xdr:twoCellAnchor>
    <xdr:from>
      <xdr:col>1</xdr:col>
      <xdr:colOff>3695700</xdr:colOff>
      <xdr:row>11</xdr:row>
      <xdr:rowOff>0</xdr:rowOff>
    </xdr:from>
    <xdr:to>
      <xdr:col>2</xdr:col>
      <xdr:colOff>1000125</xdr:colOff>
      <xdr:row>11</xdr:row>
      <xdr:rowOff>0</xdr:rowOff>
    </xdr:to>
    <xdr:sp>
      <xdr:nvSpPr>
        <xdr:cNvPr id="9" name="Testo 18"/>
        <xdr:cNvSpPr txBox="1">
          <a:spLocks noChangeArrowheads="1"/>
        </xdr:cNvSpPr>
      </xdr:nvSpPr>
      <xdr:spPr>
        <a:xfrm>
          <a:off x="4162425" y="3657600"/>
          <a:ext cx="2476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Cod. ABI                   Cod. CAB
</a:t>
          </a:r>
        </a:p>
      </xdr:txBody>
    </xdr:sp>
    <xdr:clientData/>
  </xdr:twoCellAnchor>
  <xdr:twoCellAnchor>
    <xdr:from>
      <xdr:col>1</xdr:col>
      <xdr:colOff>3695700</xdr:colOff>
      <xdr:row>11</xdr:row>
      <xdr:rowOff>0</xdr:rowOff>
    </xdr:from>
    <xdr:to>
      <xdr:col>2</xdr:col>
      <xdr:colOff>1000125</xdr:colOff>
      <xdr:row>11</xdr:row>
      <xdr:rowOff>0</xdr:rowOff>
    </xdr:to>
    <xdr:sp>
      <xdr:nvSpPr>
        <xdr:cNvPr id="10" name="Testo 19"/>
        <xdr:cNvSpPr txBox="1">
          <a:spLocks noChangeArrowheads="1"/>
        </xdr:cNvSpPr>
      </xdr:nvSpPr>
      <xdr:spPr>
        <a:xfrm>
          <a:off x="4162425" y="3657600"/>
          <a:ext cx="2476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a:r>
        </a:p>
      </xdr:txBody>
    </xdr:sp>
    <xdr:clientData/>
  </xdr:twoCellAnchor>
  <xdr:twoCellAnchor>
    <xdr:from>
      <xdr:col>2</xdr:col>
      <xdr:colOff>723900</xdr:colOff>
      <xdr:row>4</xdr:row>
      <xdr:rowOff>0</xdr:rowOff>
    </xdr:from>
    <xdr:to>
      <xdr:col>3</xdr:col>
      <xdr:colOff>104775</xdr:colOff>
      <xdr:row>4</xdr:row>
      <xdr:rowOff>0</xdr:rowOff>
    </xdr:to>
    <xdr:sp>
      <xdr:nvSpPr>
        <xdr:cNvPr id="11" name="Rectangle 12"/>
        <xdr:cNvSpPr>
          <a:spLocks/>
        </xdr:cNvSpPr>
      </xdr:nvSpPr>
      <xdr:spPr>
        <a:xfrm>
          <a:off x="6362700" y="1314450"/>
          <a:ext cx="514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723900</xdr:colOff>
      <xdr:row>11</xdr:row>
      <xdr:rowOff>0</xdr:rowOff>
    </xdr:from>
    <xdr:to>
      <xdr:col>3</xdr:col>
      <xdr:colOff>104775</xdr:colOff>
      <xdr:row>11</xdr:row>
      <xdr:rowOff>0</xdr:rowOff>
    </xdr:to>
    <xdr:sp>
      <xdr:nvSpPr>
        <xdr:cNvPr id="12" name="Rectangle 13"/>
        <xdr:cNvSpPr>
          <a:spLocks/>
        </xdr:cNvSpPr>
      </xdr:nvSpPr>
      <xdr:spPr>
        <a:xfrm>
          <a:off x="6362700" y="3657600"/>
          <a:ext cx="514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0</xdr:colOff>
      <xdr:row>10</xdr:row>
      <xdr:rowOff>0</xdr:rowOff>
    </xdr:from>
    <xdr:to>
      <xdr:col>4</xdr:col>
      <xdr:colOff>0</xdr:colOff>
      <xdr:row>10</xdr:row>
      <xdr:rowOff>485775</xdr:rowOff>
    </xdr:to>
    <xdr:sp>
      <xdr:nvSpPr>
        <xdr:cNvPr id="13" name="Text Box 16"/>
        <xdr:cNvSpPr txBox="1">
          <a:spLocks noChangeArrowheads="1"/>
        </xdr:cNvSpPr>
      </xdr:nvSpPr>
      <xdr:spPr>
        <a:xfrm>
          <a:off x="5638800" y="2790825"/>
          <a:ext cx="2295525" cy="485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Imponibile
</a:t>
          </a:r>
        </a:p>
      </xdr:txBody>
    </xdr:sp>
    <xdr:clientData/>
  </xdr:twoCellAnchor>
  <xdr:twoCellAnchor>
    <xdr:from>
      <xdr:col>2</xdr:col>
      <xdr:colOff>0</xdr:colOff>
      <xdr:row>10</xdr:row>
      <xdr:rowOff>428625</xdr:rowOff>
    </xdr:from>
    <xdr:to>
      <xdr:col>4</xdr:col>
      <xdr:colOff>0</xdr:colOff>
      <xdr:row>11</xdr:row>
      <xdr:rowOff>0</xdr:rowOff>
    </xdr:to>
    <xdr:sp>
      <xdr:nvSpPr>
        <xdr:cNvPr id="14" name="Text Box 17"/>
        <xdr:cNvSpPr txBox="1">
          <a:spLocks noChangeArrowheads="1"/>
        </xdr:cNvSpPr>
      </xdr:nvSpPr>
      <xdr:spPr>
        <a:xfrm>
          <a:off x="5638800" y="3219450"/>
          <a:ext cx="229552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Imposta
</a:t>
          </a:r>
        </a:p>
      </xdr:txBody>
    </xdr:sp>
    <xdr:clientData/>
  </xdr:twoCellAnchor>
  <xdr:twoCellAnchor>
    <xdr:from>
      <xdr:col>1</xdr:col>
      <xdr:colOff>4219575</xdr:colOff>
      <xdr:row>0</xdr:row>
      <xdr:rowOff>371475</xdr:rowOff>
    </xdr:from>
    <xdr:to>
      <xdr:col>2</xdr:col>
      <xdr:colOff>819150</xdr:colOff>
      <xdr:row>2</xdr:row>
      <xdr:rowOff>0</xdr:rowOff>
    </xdr:to>
    <xdr:sp>
      <xdr:nvSpPr>
        <xdr:cNvPr id="15" name="Text Box 341"/>
        <xdr:cNvSpPr txBox="1">
          <a:spLocks noChangeArrowheads="1"/>
        </xdr:cNvSpPr>
      </xdr:nvSpPr>
      <xdr:spPr>
        <a:xfrm>
          <a:off x="4686300" y="371475"/>
          <a:ext cx="1771650" cy="390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723900</xdr:colOff>
      <xdr:row>16</xdr:row>
      <xdr:rowOff>76200</xdr:rowOff>
    </xdr:from>
    <xdr:to>
      <xdr:col>3</xdr:col>
      <xdr:colOff>104775</xdr:colOff>
      <xdr:row>16</xdr:row>
      <xdr:rowOff>304800</xdr:rowOff>
    </xdr:to>
    <xdr:sp>
      <xdr:nvSpPr>
        <xdr:cNvPr id="16" name="Rectangle 343"/>
        <xdr:cNvSpPr>
          <a:spLocks/>
        </xdr:cNvSpPr>
      </xdr:nvSpPr>
      <xdr:spPr>
        <a:xfrm>
          <a:off x="6362700" y="6048375"/>
          <a:ext cx="5143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2714625</xdr:colOff>
      <xdr:row>0</xdr:row>
      <xdr:rowOff>0</xdr:rowOff>
    </xdr:from>
    <xdr:to>
      <xdr:col>1</xdr:col>
      <xdr:colOff>2714625</xdr:colOff>
      <xdr:row>0</xdr:row>
      <xdr:rowOff>0</xdr:rowOff>
    </xdr:to>
    <xdr:sp>
      <xdr:nvSpPr>
        <xdr:cNvPr id="1" name="Testo 5"/>
        <xdr:cNvSpPr txBox="1">
          <a:spLocks noChangeArrowheads="1"/>
        </xdr:cNvSpPr>
      </xdr:nvSpPr>
      <xdr:spPr>
        <a:xfrm>
          <a:off x="31813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Imponibile
</a:t>
          </a:r>
        </a:p>
      </xdr:txBody>
    </xdr:sp>
    <xdr:clientData/>
  </xdr:twoCellAnchor>
  <xdr:twoCellAnchor>
    <xdr:from>
      <xdr:col>2</xdr:col>
      <xdr:colOff>38100</xdr:colOff>
      <xdr:row>6</xdr:row>
      <xdr:rowOff>0</xdr:rowOff>
    </xdr:from>
    <xdr:to>
      <xdr:col>2</xdr:col>
      <xdr:colOff>857250</xdr:colOff>
      <xdr:row>6</xdr:row>
      <xdr:rowOff>0</xdr:rowOff>
    </xdr:to>
    <xdr:sp>
      <xdr:nvSpPr>
        <xdr:cNvPr id="2" name="Testo 7"/>
        <xdr:cNvSpPr txBox="1">
          <a:spLocks noChangeArrowheads="1"/>
        </xdr:cNvSpPr>
      </xdr:nvSpPr>
      <xdr:spPr>
        <a:xfrm>
          <a:off x="3219450" y="2105025"/>
          <a:ext cx="8191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Pag. del decimo
</a:t>
          </a:r>
        </a:p>
      </xdr:txBody>
    </xdr:sp>
    <xdr:clientData/>
  </xdr:twoCellAnchor>
  <xdr:twoCellAnchor>
    <xdr:from>
      <xdr:col>1</xdr:col>
      <xdr:colOff>57150</xdr:colOff>
      <xdr:row>6</xdr:row>
      <xdr:rowOff>0</xdr:rowOff>
    </xdr:from>
    <xdr:to>
      <xdr:col>1</xdr:col>
      <xdr:colOff>962025</xdr:colOff>
      <xdr:row>6</xdr:row>
      <xdr:rowOff>0</xdr:rowOff>
    </xdr:to>
    <xdr:sp>
      <xdr:nvSpPr>
        <xdr:cNvPr id="3" name="Testo 11"/>
        <xdr:cNvSpPr txBox="1">
          <a:spLocks noChangeArrowheads="1"/>
        </xdr:cNvSpPr>
      </xdr:nvSpPr>
      <xdr:spPr>
        <a:xfrm>
          <a:off x="523875" y="2105025"/>
          <a:ext cx="9048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Importo</a:t>
          </a:r>
        </a:p>
      </xdr:txBody>
    </xdr:sp>
    <xdr:clientData/>
  </xdr:twoCellAnchor>
  <xdr:twoCellAnchor>
    <xdr:from>
      <xdr:col>1</xdr:col>
      <xdr:colOff>1143000</xdr:colOff>
      <xdr:row>6</xdr:row>
      <xdr:rowOff>0</xdr:rowOff>
    </xdr:from>
    <xdr:to>
      <xdr:col>1</xdr:col>
      <xdr:colOff>2076450</xdr:colOff>
      <xdr:row>6</xdr:row>
      <xdr:rowOff>0</xdr:rowOff>
    </xdr:to>
    <xdr:sp>
      <xdr:nvSpPr>
        <xdr:cNvPr id="4" name="Testo 12"/>
        <xdr:cNvSpPr txBox="1">
          <a:spLocks noChangeArrowheads="1"/>
        </xdr:cNvSpPr>
      </xdr:nvSpPr>
      <xdr:spPr>
        <a:xfrm>
          <a:off x="1609725" y="2105025"/>
          <a:ext cx="9334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Codice concess.
</a:t>
          </a:r>
        </a:p>
      </xdr:txBody>
    </xdr:sp>
    <xdr:clientData/>
  </xdr:twoCellAnchor>
  <xdr:twoCellAnchor>
    <xdr:from>
      <xdr:col>1</xdr:col>
      <xdr:colOff>2295525</xdr:colOff>
      <xdr:row>6</xdr:row>
      <xdr:rowOff>0</xdr:rowOff>
    </xdr:from>
    <xdr:to>
      <xdr:col>1</xdr:col>
      <xdr:colOff>2714625</xdr:colOff>
      <xdr:row>6</xdr:row>
      <xdr:rowOff>0</xdr:rowOff>
    </xdr:to>
    <xdr:sp>
      <xdr:nvSpPr>
        <xdr:cNvPr id="5" name="Testo 13"/>
        <xdr:cNvSpPr txBox="1">
          <a:spLocks noChangeArrowheads="1"/>
        </xdr:cNvSpPr>
      </xdr:nvSpPr>
      <xdr:spPr>
        <a:xfrm>
          <a:off x="2762250" y="2105025"/>
          <a:ext cx="4191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Data
</a:t>
          </a:r>
        </a:p>
      </xdr:txBody>
    </xdr:sp>
    <xdr:clientData/>
  </xdr:twoCellAnchor>
  <xdr:twoCellAnchor>
    <xdr:from>
      <xdr:col>1</xdr:col>
      <xdr:colOff>57150</xdr:colOff>
      <xdr:row>6</xdr:row>
      <xdr:rowOff>0</xdr:rowOff>
    </xdr:from>
    <xdr:to>
      <xdr:col>1</xdr:col>
      <xdr:colOff>962025</xdr:colOff>
      <xdr:row>6</xdr:row>
      <xdr:rowOff>0</xdr:rowOff>
    </xdr:to>
    <xdr:sp>
      <xdr:nvSpPr>
        <xdr:cNvPr id="6" name="Testo 14"/>
        <xdr:cNvSpPr txBox="1">
          <a:spLocks noChangeArrowheads="1"/>
        </xdr:cNvSpPr>
      </xdr:nvSpPr>
      <xdr:spPr>
        <a:xfrm>
          <a:off x="523875" y="2105025"/>
          <a:ext cx="904875" cy="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MS Sans Serif"/>
              <a:ea typeface="MS Sans Serif"/>
              <a:cs typeface="MS Sans Serif"/>
            </a:rPr>
            <a:t/>
          </a:r>
        </a:p>
      </xdr:txBody>
    </xdr:sp>
    <xdr:clientData/>
  </xdr:twoCellAnchor>
  <xdr:twoCellAnchor>
    <xdr:from>
      <xdr:col>1</xdr:col>
      <xdr:colOff>1143000</xdr:colOff>
      <xdr:row>6</xdr:row>
      <xdr:rowOff>0</xdr:rowOff>
    </xdr:from>
    <xdr:to>
      <xdr:col>1</xdr:col>
      <xdr:colOff>2066925</xdr:colOff>
      <xdr:row>6</xdr:row>
      <xdr:rowOff>0</xdr:rowOff>
    </xdr:to>
    <xdr:sp>
      <xdr:nvSpPr>
        <xdr:cNvPr id="7" name="Testo 15"/>
        <xdr:cNvSpPr txBox="1">
          <a:spLocks noChangeArrowheads="1"/>
        </xdr:cNvSpPr>
      </xdr:nvSpPr>
      <xdr:spPr>
        <a:xfrm>
          <a:off x="1609725" y="2105025"/>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a:r>
        </a:p>
      </xdr:txBody>
    </xdr:sp>
    <xdr:clientData/>
  </xdr:twoCellAnchor>
  <xdr:twoCellAnchor>
    <xdr:from>
      <xdr:col>1</xdr:col>
      <xdr:colOff>2295525</xdr:colOff>
      <xdr:row>6</xdr:row>
      <xdr:rowOff>0</xdr:rowOff>
    </xdr:from>
    <xdr:to>
      <xdr:col>1</xdr:col>
      <xdr:colOff>2714625</xdr:colOff>
      <xdr:row>6</xdr:row>
      <xdr:rowOff>0</xdr:rowOff>
    </xdr:to>
    <xdr:sp>
      <xdr:nvSpPr>
        <xdr:cNvPr id="8" name="Testo 16"/>
        <xdr:cNvSpPr txBox="1">
          <a:spLocks noChangeArrowheads="1"/>
        </xdr:cNvSpPr>
      </xdr:nvSpPr>
      <xdr:spPr>
        <a:xfrm>
          <a:off x="2762250" y="2105025"/>
          <a:ext cx="4191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a:r>
        </a:p>
      </xdr:txBody>
    </xdr:sp>
    <xdr:clientData/>
  </xdr:twoCellAnchor>
  <xdr:twoCellAnchor>
    <xdr:from>
      <xdr:col>2</xdr:col>
      <xdr:colOff>0</xdr:colOff>
      <xdr:row>6</xdr:row>
      <xdr:rowOff>0</xdr:rowOff>
    </xdr:from>
    <xdr:to>
      <xdr:col>2</xdr:col>
      <xdr:colOff>1000125</xdr:colOff>
      <xdr:row>6</xdr:row>
      <xdr:rowOff>0</xdr:rowOff>
    </xdr:to>
    <xdr:sp>
      <xdr:nvSpPr>
        <xdr:cNvPr id="9" name="Testo 18"/>
        <xdr:cNvSpPr txBox="1">
          <a:spLocks noChangeArrowheads="1"/>
        </xdr:cNvSpPr>
      </xdr:nvSpPr>
      <xdr:spPr>
        <a:xfrm>
          <a:off x="3181350" y="2105025"/>
          <a:ext cx="10001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Cod. ABI                   Cod. CAB
</a:t>
          </a:r>
        </a:p>
      </xdr:txBody>
    </xdr:sp>
    <xdr:clientData/>
  </xdr:twoCellAnchor>
  <xdr:twoCellAnchor>
    <xdr:from>
      <xdr:col>2</xdr:col>
      <xdr:colOff>0</xdr:colOff>
      <xdr:row>6</xdr:row>
      <xdr:rowOff>0</xdr:rowOff>
    </xdr:from>
    <xdr:to>
      <xdr:col>2</xdr:col>
      <xdr:colOff>1000125</xdr:colOff>
      <xdr:row>6</xdr:row>
      <xdr:rowOff>0</xdr:rowOff>
    </xdr:to>
    <xdr:sp>
      <xdr:nvSpPr>
        <xdr:cNvPr id="10" name="Testo 19"/>
        <xdr:cNvSpPr txBox="1">
          <a:spLocks noChangeArrowheads="1"/>
        </xdr:cNvSpPr>
      </xdr:nvSpPr>
      <xdr:spPr>
        <a:xfrm>
          <a:off x="3181350" y="2105025"/>
          <a:ext cx="10001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a:r>
        </a:p>
      </xdr:txBody>
    </xdr:sp>
    <xdr:clientData/>
  </xdr:twoCellAnchor>
  <xdr:twoCellAnchor>
    <xdr:from>
      <xdr:col>2</xdr:col>
      <xdr:colOff>723900</xdr:colOff>
      <xdr:row>3</xdr:row>
      <xdr:rowOff>0</xdr:rowOff>
    </xdr:from>
    <xdr:to>
      <xdr:col>3</xdr:col>
      <xdr:colOff>0</xdr:colOff>
      <xdr:row>3</xdr:row>
      <xdr:rowOff>0</xdr:rowOff>
    </xdr:to>
    <xdr:sp>
      <xdr:nvSpPr>
        <xdr:cNvPr id="11" name="Rectangle 12"/>
        <xdr:cNvSpPr>
          <a:spLocks/>
        </xdr:cNvSpPr>
      </xdr:nvSpPr>
      <xdr:spPr>
        <a:xfrm>
          <a:off x="3905250" y="1209675"/>
          <a:ext cx="1990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723900</xdr:colOff>
      <xdr:row>6</xdr:row>
      <xdr:rowOff>0</xdr:rowOff>
    </xdr:from>
    <xdr:to>
      <xdr:col>3</xdr:col>
      <xdr:colOff>0</xdr:colOff>
      <xdr:row>6</xdr:row>
      <xdr:rowOff>0</xdr:rowOff>
    </xdr:to>
    <xdr:sp>
      <xdr:nvSpPr>
        <xdr:cNvPr id="12" name="Rectangle 13"/>
        <xdr:cNvSpPr>
          <a:spLocks/>
        </xdr:cNvSpPr>
      </xdr:nvSpPr>
      <xdr:spPr>
        <a:xfrm>
          <a:off x="3905250" y="2105025"/>
          <a:ext cx="1990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0</xdr:colOff>
      <xdr:row>6</xdr:row>
      <xdr:rowOff>0</xdr:rowOff>
    </xdr:from>
    <xdr:to>
      <xdr:col>3</xdr:col>
      <xdr:colOff>0</xdr:colOff>
      <xdr:row>6</xdr:row>
      <xdr:rowOff>0</xdr:rowOff>
    </xdr:to>
    <xdr:sp>
      <xdr:nvSpPr>
        <xdr:cNvPr id="13" name="Text Box 16"/>
        <xdr:cNvSpPr txBox="1">
          <a:spLocks noChangeArrowheads="1"/>
        </xdr:cNvSpPr>
      </xdr:nvSpPr>
      <xdr:spPr>
        <a:xfrm>
          <a:off x="3181350" y="2105025"/>
          <a:ext cx="27146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Imponibile
</a:t>
          </a:r>
        </a:p>
      </xdr:txBody>
    </xdr:sp>
    <xdr:clientData/>
  </xdr:twoCellAnchor>
  <xdr:twoCellAnchor>
    <xdr:from>
      <xdr:col>2</xdr:col>
      <xdr:colOff>0</xdr:colOff>
      <xdr:row>6</xdr:row>
      <xdr:rowOff>0</xdr:rowOff>
    </xdr:from>
    <xdr:to>
      <xdr:col>3</xdr:col>
      <xdr:colOff>0</xdr:colOff>
      <xdr:row>6</xdr:row>
      <xdr:rowOff>0</xdr:rowOff>
    </xdr:to>
    <xdr:sp>
      <xdr:nvSpPr>
        <xdr:cNvPr id="14" name="Text Box 17"/>
        <xdr:cNvSpPr txBox="1">
          <a:spLocks noChangeArrowheads="1"/>
        </xdr:cNvSpPr>
      </xdr:nvSpPr>
      <xdr:spPr>
        <a:xfrm>
          <a:off x="3181350" y="2105025"/>
          <a:ext cx="27146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Imposta
</a:t>
          </a:r>
        </a:p>
      </xdr:txBody>
    </xdr:sp>
    <xdr:clientData/>
  </xdr:twoCellAnchor>
  <xdr:twoCellAnchor>
    <xdr:from>
      <xdr:col>2</xdr:col>
      <xdr:colOff>723900</xdr:colOff>
      <xdr:row>6</xdr:row>
      <xdr:rowOff>0</xdr:rowOff>
    </xdr:from>
    <xdr:to>
      <xdr:col>3</xdr:col>
      <xdr:colOff>0</xdr:colOff>
      <xdr:row>6</xdr:row>
      <xdr:rowOff>0</xdr:rowOff>
    </xdr:to>
    <xdr:sp>
      <xdr:nvSpPr>
        <xdr:cNvPr id="15" name="Rectangle 343"/>
        <xdr:cNvSpPr>
          <a:spLocks/>
        </xdr:cNvSpPr>
      </xdr:nvSpPr>
      <xdr:spPr>
        <a:xfrm>
          <a:off x="3905250" y="2105025"/>
          <a:ext cx="1990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4371975</xdr:colOff>
      <xdr:row>42</xdr:row>
      <xdr:rowOff>0</xdr:rowOff>
    </xdr:from>
    <xdr:to>
      <xdr:col>1</xdr:col>
      <xdr:colOff>5648325</xdr:colOff>
      <xdr:row>42</xdr:row>
      <xdr:rowOff>0</xdr:rowOff>
    </xdr:to>
    <xdr:sp>
      <xdr:nvSpPr>
        <xdr:cNvPr id="1" name="Rectangle 1"/>
        <xdr:cNvSpPr>
          <a:spLocks/>
        </xdr:cNvSpPr>
      </xdr:nvSpPr>
      <xdr:spPr>
        <a:xfrm>
          <a:off x="4914900" y="16735425"/>
          <a:ext cx="1266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xdr:row>
      <xdr:rowOff>123825</xdr:rowOff>
    </xdr:from>
    <xdr:to>
      <xdr:col>2</xdr:col>
      <xdr:colOff>381000</xdr:colOff>
      <xdr:row>2</xdr:row>
      <xdr:rowOff>285750</xdr:rowOff>
    </xdr:to>
    <xdr:sp>
      <xdr:nvSpPr>
        <xdr:cNvPr id="1" name="Rectangle 1"/>
        <xdr:cNvSpPr>
          <a:spLocks/>
        </xdr:cNvSpPr>
      </xdr:nvSpPr>
      <xdr:spPr>
        <a:xfrm>
          <a:off x="5143500" y="58102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180975</xdr:colOff>
      <xdr:row>9</xdr:row>
      <xdr:rowOff>133350</xdr:rowOff>
    </xdr:from>
    <xdr:to>
      <xdr:col>2</xdr:col>
      <xdr:colOff>361950</xdr:colOff>
      <xdr:row>9</xdr:row>
      <xdr:rowOff>295275</xdr:rowOff>
    </xdr:to>
    <xdr:sp>
      <xdr:nvSpPr>
        <xdr:cNvPr id="2" name="Rectangle 2"/>
        <xdr:cNvSpPr>
          <a:spLocks/>
        </xdr:cNvSpPr>
      </xdr:nvSpPr>
      <xdr:spPr>
        <a:xfrm>
          <a:off x="5124450" y="25336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21</xdr:row>
      <xdr:rowOff>0</xdr:rowOff>
    </xdr:from>
    <xdr:to>
      <xdr:col>1</xdr:col>
      <xdr:colOff>4286250</xdr:colOff>
      <xdr:row>21</xdr:row>
      <xdr:rowOff>0</xdr:rowOff>
    </xdr:to>
    <xdr:sp>
      <xdr:nvSpPr>
        <xdr:cNvPr id="3" name="Line 3"/>
        <xdr:cNvSpPr>
          <a:spLocks/>
        </xdr:cNvSpPr>
      </xdr:nvSpPr>
      <xdr:spPr>
        <a:xfrm>
          <a:off x="657225" y="6638925"/>
          <a:ext cx="414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200025</xdr:colOff>
      <xdr:row>5</xdr:row>
      <xdr:rowOff>0</xdr:rowOff>
    </xdr:from>
    <xdr:to>
      <xdr:col>2</xdr:col>
      <xdr:colOff>381000</xdr:colOff>
      <xdr:row>5</xdr:row>
      <xdr:rowOff>0</xdr:rowOff>
    </xdr:to>
    <xdr:sp>
      <xdr:nvSpPr>
        <xdr:cNvPr id="4" name="Rectangle 4"/>
        <xdr:cNvSpPr>
          <a:spLocks/>
        </xdr:cNvSpPr>
      </xdr:nvSpPr>
      <xdr:spPr>
        <a:xfrm>
          <a:off x="5143500" y="12954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200025</xdr:colOff>
      <xdr:row>2</xdr:row>
      <xdr:rowOff>123825</xdr:rowOff>
    </xdr:from>
    <xdr:to>
      <xdr:col>2</xdr:col>
      <xdr:colOff>381000</xdr:colOff>
      <xdr:row>2</xdr:row>
      <xdr:rowOff>285750</xdr:rowOff>
    </xdr:to>
    <xdr:sp>
      <xdr:nvSpPr>
        <xdr:cNvPr id="5" name="Rectangle 5"/>
        <xdr:cNvSpPr>
          <a:spLocks/>
        </xdr:cNvSpPr>
      </xdr:nvSpPr>
      <xdr:spPr>
        <a:xfrm>
          <a:off x="5143500" y="581025"/>
          <a:ext cx="180975" cy="161925"/>
        </a:xfrm>
        <a:prstGeom prst="rect">
          <a:avLst/>
        </a:prstGeom>
        <a:gradFill rotWithShape="1">
          <a:gsLst>
            <a:gs pos="0">
              <a:srgbClr val="767676"/>
            </a:gs>
            <a:gs pos="100000">
              <a:srgbClr val="FFFFFF"/>
            </a:gs>
          </a:gsLst>
          <a:path path="rect">
            <a:fillToRect l="50000" t="50000" r="50000" b="50000"/>
          </a:path>
        </a:gra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x</a:t>
          </a:r>
        </a:p>
      </xdr:txBody>
    </xdr:sp>
    <xdr:clientData/>
  </xdr:twoCellAnchor>
  <xdr:twoCellAnchor>
    <xdr:from>
      <xdr:col>2</xdr:col>
      <xdr:colOff>180975</xdr:colOff>
      <xdr:row>9</xdr:row>
      <xdr:rowOff>133350</xdr:rowOff>
    </xdr:from>
    <xdr:to>
      <xdr:col>2</xdr:col>
      <xdr:colOff>361950</xdr:colOff>
      <xdr:row>9</xdr:row>
      <xdr:rowOff>295275</xdr:rowOff>
    </xdr:to>
    <xdr:sp>
      <xdr:nvSpPr>
        <xdr:cNvPr id="6" name="Rectangle 6"/>
        <xdr:cNvSpPr>
          <a:spLocks/>
        </xdr:cNvSpPr>
      </xdr:nvSpPr>
      <xdr:spPr>
        <a:xfrm>
          <a:off x="5124450" y="25336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21</xdr:row>
      <xdr:rowOff>0</xdr:rowOff>
    </xdr:from>
    <xdr:to>
      <xdr:col>1</xdr:col>
      <xdr:colOff>4286250</xdr:colOff>
      <xdr:row>21</xdr:row>
      <xdr:rowOff>0</xdr:rowOff>
    </xdr:to>
    <xdr:sp>
      <xdr:nvSpPr>
        <xdr:cNvPr id="7" name="Line 7"/>
        <xdr:cNvSpPr>
          <a:spLocks/>
        </xdr:cNvSpPr>
      </xdr:nvSpPr>
      <xdr:spPr>
        <a:xfrm>
          <a:off x="657225" y="6638925"/>
          <a:ext cx="414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200025</xdr:colOff>
      <xdr:row>5</xdr:row>
      <xdr:rowOff>0</xdr:rowOff>
    </xdr:from>
    <xdr:to>
      <xdr:col>2</xdr:col>
      <xdr:colOff>381000</xdr:colOff>
      <xdr:row>5</xdr:row>
      <xdr:rowOff>0</xdr:rowOff>
    </xdr:to>
    <xdr:sp>
      <xdr:nvSpPr>
        <xdr:cNvPr id="8" name="Rectangle 8"/>
        <xdr:cNvSpPr>
          <a:spLocks/>
        </xdr:cNvSpPr>
      </xdr:nvSpPr>
      <xdr:spPr>
        <a:xfrm>
          <a:off x="5143500" y="12954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714375</xdr:colOff>
      <xdr:row>33</xdr:row>
      <xdr:rowOff>485775</xdr:rowOff>
    </xdr:from>
    <xdr:to>
      <xdr:col>3</xdr:col>
      <xdr:colOff>95250</xdr:colOff>
      <xdr:row>33</xdr:row>
      <xdr:rowOff>714375</xdr:rowOff>
    </xdr:to>
    <xdr:sp>
      <xdr:nvSpPr>
        <xdr:cNvPr id="9" name="Rectangle 9"/>
        <xdr:cNvSpPr>
          <a:spLocks/>
        </xdr:cNvSpPr>
      </xdr:nvSpPr>
      <xdr:spPr>
        <a:xfrm>
          <a:off x="5657850" y="10296525"/>
          <a:ext cx="6572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723900</xdr:colOff>
      <xdr:row>35</xdr:row>
      <xdr:rowOff>295275</xdr:rowOff>
    </xdr:from>
    <xdr:to>
      <xdr:col>3</xdr:col>
      <xdr:colOff>123825</xdr:colOff>
      <xdr:row>35</xdr:row>
      <xdr:rowOff>561975</xdr:rowOff>
    </xdr:to>
    <xdr:sp>
      <xdr:nvSpPr>
        <xdr:cNvPr id="10" name="Rectangle 10"/>
        <xdr:cNvSpPr>
          <a:spLocks/>
        </xdr:cNvSpPr>
      </xdr:nvSpPr>
      <xdr:spPr>
        <a:xfrm>
          <a:off x="5667375" y="12258675"/>
          <a:ext cx="6762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714375</xdr:colOff>
      <xdr:row>34</xdr:row>
      <xdr:rowOff>485775</xdr:rowOff>
    </xdr:from>
    <xdr:to>
      <xdr:col>3</xdr:col>
      <xdr:colOff>95250</xdr:colOff>
      <xdr:row>34</xdr:row>
      <xdr:rowOff>714375</xdr:rowOff>
    </xdr:to>
    <xdr:sp>
      <xdr:nvSpPr>
        <xdr:cNvPr id="11" name="Rectangle 11"/>
        <xdr:cNvSpPr>
          <a:spLocks/>
        </xdr:cNvSpPr>
      </xdr:nvSpPr>
      <xdr:spPr>
        <a:xfrm>
          <a:off x="5657850" y="11372850"/>
          <a:ext cx="6572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38100</xdr:rowOff>
    </xdr:from>
    <xdr:to>
      <xdr:col>6</xdr:col>
      <xdr:colOff>1066800</xdr:colOff>
      <xdr:row>15</xdr:row>
      <xdr:rowOff>1543050</xdr:rowOff>
    </xdr:to>
    <xdr:sp>
      <xdr:nvSpPr>
        <xdr:cNvPr id="1" name="Text Box 1"/>
        <xdr:cNvSpPr txBox="1">
          <a:spLocks noChangeArrowheads="1"/>
        </xdr:cNvSpPr>
      </xdr:nvSpPr>
      <xdr:spPr>
        <a:xfrm>
          <a:off x="38100" y="4114800"/>
          <a:ext cx="5753100" cy="1504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La detrazione dell'imposta relativa all'acquisto di bei ammortizzabili, nonché delle prestazioni di servizio relative alla trasformazione, al riadattamento o alla ristrutturazione dei beni stessi, operata ai sensi dell'art. 19, comma 5, è  soggetta a rettifica in ciascuno dei quattro anni successivi a quello della loro entrata in funzione, in caso di variazione della percentuale di detrazione superiore a 10 punti. 
</a:t>
          </a:r>
          <a:r>
            <a:rPr lang="en-US" cap="none" sz="1000" b="0" i="0" u="none" baseline="0">
              <a:solidFill>
                <a:srgbClr val="000000"/>
              </a:solidFill>
              <a:latin typeface="Times New Roman"/>
              <a:ea typeface="Times New Roman"/>
              <a:cs typeface="Times New Roman"/>
            </a:rPr>
            <a:t>La rettifica si effettua aumentando o diminuendo l'imposta annuale ammessa in detrazione in ragione di un quinto della differenza fra l'ammontare della detrazione operata e quello corrispondente alla percentuale di detrazione dell'anno di competenza. 
</a:t>
          </a:r>
          <a:r>
            <a:rPr lang="en-US" cap="none" sz="1000" b="0" i="0" u="none" baseline="0">
              <a:solidFill>
                <a:srgbClr val="000000"/>
              </a:solidFill>
              <a:latin typeface="Times New Roman"/>
              <a:ea typeface="Times New Roman"/>
              <a:cs typeface="Times New Roman"/>
            </a:rPr>
            <a:t>Se l'anno o gli anni di acquisto o di produzione del bene ammortizzabile non coincidono con quello della sua entrata in funzione, la prima rettifica deve comunque eseguita, per tutta l'imposta relativa al bene, in base alla percentuale di detrazione definitiva di quest'ultimo anno anche se lo scostamento non è superiore ai dieci punti.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Rectangle 1"/>
        <xdr:cNvSpPr>
          <a:spLocks/>
        </xdr:cNvSpPr>
      </xdr:nvSpPr>
      <xdr:spPr>
        <a:xfrm>
          <a:off x="116490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0</xdr:colOff>
      <xdr:row>0</xdr:row>
      <xdr:rowOff>0</xdr:rowOff>
    </xdr:from>
    <xdr:to>
      <xdr:col>6</xdr:col>
      <xdr:colOff>0</xdr:colOff>
      <xdr:row>0</xdr:row>
      <xdr:rowOff>0</xdr:rowOff>
    </xdr:to>
    <xdr:sp>
      <xdr:nvSpPr>
        <xdr:cNvPr id="2" name="Rectangle 2"/>
        <xdr:cNvSpPr>
          <a:spLocks/>
        </xdr:cNvSpPr>
      </xdr:nvSpPr>
      <xdr:spPr>
        <a:xfrm>
          <a:off x="116490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190500</xdr:colOff>
      <xdr:row>0</xdr:row>
      <xdr:rowOff>0</xdr:rowOff>
    </xdr:from>
    <xdr:to>
      <xdr:col>6</xdr:col>
      <xdr:colOff>561975</xdr:colOff>
      <xdr:row>0</xdr:row>
      <xdr:rowOff>0</xdr:rowOff>
    </xdr:to>
    <xdr:sp>
      <xdr:nvSpPr>
        <xdr:cNvPr id="3" name="Rectangle 3"/>
        <xdr:cNvSpPr>
          <a:spLocks/>
        </xdr:cNvSpPr>
      </xdr:nvSpPr>
      <xdr:spPr>
        <a:xfrm>
          <a:off x="11839575" y="0"/>
          <a:ext cx="371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180975</xdr:colOff>
      <xdr:row>0</xdr:row>
      <xdr:rowOff>0</xdr:rowOff>
    </xdr:from>
    <xdr:to>
      <xdr:col>6</xdr:col>
      <xdr:colOff>542925</xdr:colOff>
      <xdr:row>0</xdr:row>
      <xdr:rowOff>0</xdr:rowOff>
    </xdr:to>
    <xdr:sp>
      <xdr:nvSpPr>
        <xdr:cNvPr id="4" name="Rectangle 4"/>
        <xdr:cNvSpPr>
          <a:spLocks/>
        </xdr:cNvSpPr>
      </xdr:nvSpPr>
      <xdr:spPr>
        <a:xfrm>
          <a:off x="11830050" y="0"/>
          <a:ext cx="361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0</xdr:colOff>
      <xdr:row>19</xdr:row>
      <xdr:rowOff>38100</xdr:rowOff>
    </xdr:from>
    <xdr:to>
      <xdr:col>1</xdr:col>
      <xdr:colOff>0</xdr:colOff>
      <xdr:row>19</xdr:row>
      <xdr:rowOff>323850</xdr:rowOff>
    </xdr:to>
    <xdr:sp>
      <xdr:nvSpPr>
        <xdr:cNvPr id="5" name="Rectangle 5"/>
        <xdr:cNvSpPr>
          <a:spLocks/>
        </xdr:cNvSpPr>
      </xdr:nvSpPr>
      <xdr:spPr>
        <a:xfrm>
          <a:off x="2124075" y="8086725"/>
          <a:ext cx="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4</xdr:row>
      <xdr:rowOff>76200</xdr:rowOff>
    </xdr:from>
    <xdr:to>
      <xdr:col>5</xdr:col>
      <xdr:colOff>1104900</xdr:colOff>
      <xdr:row>4</xdr:row>
      <xdr:rowOff>295275</xdr:rowOff>
    </xdr:to>
    <xdr:sp>
      <xdr:nvSpPr>
        <xdr:cNvPr id="6" name="Rectangle 6"/>
        <xdr:cNvSpPr>
          <a:spLocks/>
        </xdr:cNvSpPr>
      </xdr:nvSpPr>
      <xdr:spPr>
        <a:xfrm>
          <a:off x="10582275" y="2409825"/>
          <a:ext cx="447675" cy="2190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MS Sans Serif"/>
              <a:ea typeface="MS Sans Serif"/>
              <a:cs typeface="MS Sans Serif"/>
            </a:rPr>
            <a:t/>
          </a:r>
        </a:p>
      </xdr:txBody>
    </xdr:sp>
    <xdr:clientData/>
  </xdr:twoCellAnchor>
  <xdr:twoCellAnchor>
    <xdr:from>
      <xdr:col>5</xdr:col>
      <xdr:colOff>657225</xdr:colOff>
      <xdr:row>5</xdr:row>
      <xdr:rowOff>66675</xdr:rowOff>
    </xdr:from>
    <xdr:to>
      <xdr:col>5</xdr:col>
      <xdr:colOff>1104900</xdr:colOff>
      <xdr:row>5</xdr:row>
      <xdr:rowOff>276225</xdr:rowOff>
    </xdr:to>
    <xdr:sp>
      <xdr:nvSpPr>
        <xdr:cNvPr id="7" name="Rectangle 7"/>
        <xdr:cNvSpPr>
          <a:spLocks/>
        </xdr:cNvSpPr>
      </xdr:nvSpPr>
      <xdr:spPr>
        <a:xfrm>
          <a:off x="10582275" y="2781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6</xdr:row>
      <xdr:rowOff>66675</xdr:rowOff>
    </xdr:from>
    <xdr:to>
      <xdr:col>5</xdr:col>
      <xdr:colOff>1104900</xdr:colOff>
      <xdr:row>6</xdr:row>
      <xdr:rowOff>276225</xdr:rowOff>
    </xdr:to>
    <xdr:sp>
      <xdr:nvSpPr>
        <xdr:cNvPr id="8" name="Rectangle 8"/>
        <xdr:cNvSpPr>
          <a:spLocks/>
        </xdr:cNvSpPr>
      </xdr:nvSpPr>
      <xdr:spPr>
        <a:xfrm>
          <a:off x="10582275" y="3162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8</xdr:row>
      <xdr:rowOff>76200</xdr:rowOff>
    </xdr:from>
    <xdr:to>
      <xdr:col>5</xdr:col>
      <xdr:colOff>1104900</xdr:colOff>
      <xdr:row>8</xdr:row>
      <xdr:rowOff>295275</xdr:rowOff>
    </xdr:to>
    <xdr:sp>
      <xdr:nvSpPr>
        <xdr:cNvPr id="9" name="Rectangle 9"/>
        <xdr:cNvSpPr>
          <a:spLocks/>
        </xdr:cNvSpPr>
      </xdr:nvSpPr>
      <xdr:spPr>
        <a:xfrm>
          <a:off x="10582275" y="3933825"/>
          <a:ext cx="447675" cy="2190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MS Sans Serif"/>
              <a:ea typeface="MS Sans Serif"/>
              <a:cs typeface="MS Sans Serif"/>
            </a:rPr>
            <a:t/>
          </a:r>
        </a:p>
      </xdr:txBody>
    </xdr:sp>
    <xdr:clientData/>
  </xdr:twoCellAnchor>
  <xdr:twoCellAnchor>
    <xdr:from>
      <xdr:col>5</xdr:col>
      <xdr:colOff>657225</xdr:colOff>
      <xdr:row>9</xdr:row>
      <xdr:rowOff>66675</xdr:rowOff>
    </xdr:from>
    <xdr:to>
      <xdr:col>5</xdr:col>
      <xdr:colOff>1104900</xdr:colOff>
      <xdr:row>9</xdr:row>
      <xdr:rowOff>276225</xdr:rowOff>
    </xdr:to>
    <xdr:sp>
      <xdr:nvSpPr>
        <xdr:cNvPr id="10" name="Rectangle 10"/>
        <xdr:cNvSpPr>
          <a:spLocks/>
        </xdr:cNvSpPr>
      </xdr:nvSpPr>
      <xdr:spPr>
        <a:xfrm>
          <a:off x="10582275" y="4305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10</xdr:row>
      <xdr:rowOff>66675</xdr:rowOff>
    </xdr:from>
    <xdr:to>
      <xdr:col>5</xdr:col>
      <xdr:colOff>1104900</xdr:colOff>
      <xdr:row>10</xdr:row>
      <xdr:rowOff>276225</xdr:rowOff>
    </xdr:to>
    <xdr:sp>
      <xdr:nvSpPr>
        <xdr:cNvPr id="11" name="Rectangle 11"/>
        <xdr:cNvSpPr>
          <a:spLocks/>
        </xdr:cNvSpPr>
      </xdr:nvSpPr>
      <xdr:spPr>
        <a:xfrm>
          <a:off x="10582275" y="4686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12</xdr:row>
      <xdr:rowOff>76200</xdr:rowOff>
    </xdr:from>
    <xdr:to>
      <xdr:col>5</xdr:col>
      <xdr:colOff>1104900</xdr:colOff>
      <xdr:row>12</xdr:row>
      <xdr:rowOff>295275</xdr:rowOff>
    </xdr:to>
    <xdr:sp>
      <xdr:nvSpPr>
        <xdr:cNvPr id="12" name="Rectangle 12"/>
        <xdr:cNvSpPr>
          <a:spLocks/>
        </xdr:cNvSpPr>
      </xdr:nvSpPr>
      <xdr:spPr>
        <a:xfrm>
          <a:off x="10582275" y="5457825"/>
          <a:ext cx="447675" cy="2190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MS Sans Serif"/>
              <a:ea typeface="MS Sans Serif"/>
              <a:cs typeface="MS Sans Serif"/>
            </a:rPr>
            <a:t/>
          </a:r>
        </a:p>
      </xdr:txBody>
    </xdr:sp>
    <xdr:clientData/>
  </xdr:twoCellAnchor>
  <xdr:twoCellAnchor>
    <xdr:from>
      <xdr:col>5</xdr:col>
      <xdr:colOff>657225</xdr:colOff>
      <xdr:row>13</xdr:row>
      <xdr:rowOff>66675</xdr:rowOff>
    </xdr:from>
    <xdr:to>
      <xdr:col>5</xdr:col>
      <xdr:colOff>1104900</xdr:colOff>
      <xdr:row>13</xdr:row>
      <xdr:rowOff>276225</xdr:rowOff>
    </xdr:to>
    <xdr:sp>
      <xdr:nvSpPr>
        <xdr:cNvPr id="13" name="Rectangle 13"/>
        <xdr:cNvSpPr>
          <a:spLocks/>
        </xdr:cNvSpPr>
      </xdr:nvSpPr>
      <xdr:spPr>
        <a:xfrm>
          <a:off x="10582275" y="5829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14</xdr:row>
      <xdr:rowOff>66675</xdr:rowOff>
    </xdr:from>
    <xdr:to>
      <xdr:col>5</xdr:col>
      <xdr:colOff>1104900</xdr:colOff>
      <xdr:row>14</xdr:row>
      <xdr:rowOff>276225</xdr:rowOff>
    </xdr:to>
    <xdr:sp>
      <xdr:nvSpPr>
        <xdr:cNvPr id="14" name="Rectangle 14"/>
        <xdr:cNvSpPr>
          <a:spLocks/>
        </xdr:cNvSpPr>
      </xdr:nvSpPr>
      <xdr:spPr>
        <a:xfrm>
          <a:off x="10582275" y="6210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16</xdr:row>
      <xdr:rowOff>66675</xdr:rowOff>
    </xdr:from>
    <xdr:to>
      <xdr:col>5</xdr:col>
      <xdr:colOff>1104900</xdr:colOff>
      <xdr:row>16</xdr:row>
      <xdr:rowOff>276225</xdr:rowOff>
    </xdr:to>
    <xdr:sp>
      <xdr:nvSpPr>
        <xdr:cNvPr id="15" name="Rectangle 15"/>
        <xdr:cNvSpPr>
          <a:spLocks/>
        </xdr:cNvSpPr>
      </xdr:nvSpPr>
      <xdr:spPr>
        <a:xfrm>
          <a:off x="10582275" y="6972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17</xdr:row>
      <xdr:rowOff>66675</xdr:rowOff>
    </xdr:from>
    <xdr:to>
      <xdr:col>5</xdr:col>
      <xdr:colOff>1104900</xdr:colOff>
      <xdr:row>17</xdr:row>
      <xdr:rowOff>285750</xdr:rowOff>
    </xdr:to>
    <xdr:sp>
      <xdr:nvSpPr>
        <xdr:cNvPr id="16" name="Rectangle 16"/>
        <xdr:cNvSpPr>
          <a:spLocks/>
        </xdr:cNvSpPr>
      </xdr:nvSpPr>
      <xdr:spPr>
        <a:xfrm>
          <a:off x="10582275" y="7353300"/>
          <a:ext cx="447675" cy="2190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MS Sans Serif"/>
              <a:ea typeface="MS Sans Serif"/>
              <a:cs typeface="MS Sans Serif"/>
            </a:rPr>
            <a:t/>
          </a:r>
        </a:p>
      </xdr:txBody>
    </xdr:sp>
    <xdr:clientData/>
  </xdr:twoCellAnchor>
  <xdr:twoCellAnchor>
    <xdr:from>
      <xdr:col>1</xdr:col>
      <xdr:colOff>657225</xdr:colOff>
      <xdr:row>27</xdr:row>
      <xdr:rowOff>66675</xdr:rowOff>
    </xdr:from>
    <xdr:to>
      <xdr:col>1</xdr:col>
      <xdr:colOff>1104900</xdr:colOff>
      <xdr:row>27</xdr:row>
      <xdr:rowOff>276225</xdr:rowOff>
    </xdr:to>
    <xdr:sp>
      <xdr:nvSpPr>
        <xdr:cNvPr id="17" name="Rectangle 18"/>
        <xdr:cNvSpPr>
          <a:spLocks/>
        </xdr:cNvSpPr>
      </xdr:nvSpPr>
      <xdr:spPr>
        <a:xfrm>
          <a:off x="2781300" y="11201400"/>
          <a:ext cx="447675" cy="2095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MS Sans Serif"/>
              <a:ea typeface="MS Sans Serif"/>
              <a:cs typeface="MS Sans Serif"/>
            </a:rPr>
            <a:t/>
          </a:r>
        </a:p>
      </xdr:txBody>
    </xdr:sp>
    <xdr:clientData/>
  </xdr:twoCellAnchor>
  <xdr:twoCellAnchor>
    <xdr:from>
      <xdr:col>2</xdr:col>
      <xdr:colOff>657225</xdr:colOff>
      <xdr:row>27</xdr:row>
      <xdr:rowOff>66675</xdr:rowOff>
    </xdr:from>
    <xdr:to>
      <xdr:col>2</xdr:col>
      <xdr:colOff>1104900</xdr:colOff>
      <xdr:row>27</xdr:row>
      <xdr:rowOff>276225</xdr:rowOff>
    </xdr:to>
    <xdr:sp>
      <xdr:nvSpPr>
        <xdr:cNvPr id="18" name="Rectangle 19"/>
        <xdr:cNvSpPr>
          <a:spLocks/>
        </xdr:cNvSpPr>
      </xdr:nvSpPr>
      <xdr:spPr>
        <a:xfrm>
          <a:off x="4495800" y="112014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657225</xdr:colOff>
      <xdr:row>27</xdr:row>
      <xdr:rowOff>66675</xdr:rowOff>
    </xdr:from>
    <xdr:to>
      <xdr:col>3</xdr:col>
      <xdr:colOff>1104900</xdr:colOff>
      <xdr:row>27</xdr:row>
      <xdr:rowOff>276225</xdr:rowOff>
    </xdr:to>
    <xdr:sp>
      <xdr:nvSpPr>
        <xdr:cNvPr id="19" name="Rectangle 20"/>
        <xdr:cNvSpPr>
          <a:spLocks/>
        </xdr:cNvSpPr>
      </xdr:nvSpPr>
      <xdr:spPr>
        <a:xfrm>
          <a:off x="6600825" y="112014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7</xdr:row>
      <xdr:rowOff>66675</xdr:rowOff>
    </xdr:from>
    <xdr:to>
      <xdr:col>5</xdr:col>
      <xdr:colOff>1104900</xdr:colOff>
      <xdr:row>7</xdr:row>
      <xdr:rowOff>276225</xdr:rowOff>
    </xdr:to>
    <xdr:sp>
      <xdr:nvSpPr>
        <xdr:cNvPr id="20" name="Rectangle 8"/>
        <xdr:cNvSpPr>
          <a:spLocks/>
        </xdr:cNvSpPr>
      </xdr:nvSpPr>
      <xdr:spPr>
        <a:xfrm>
          <a:off x="10582275" y="3543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8</xdr:row>
      <xdr:rowOff>66675</xdr:rowOff>
    </xdr:from>
    <xdr:to>
      <xdr:col>5</xdr:col>
      <xdr:colOff>1104900</xdr:colOff>
      <xdr:row>8</xdr:row>
      <xdr:rowOff>276225</xdr:rowOff>
    </xdr:to>
    <xdr:sp>
      <xdr:nvSpPr>
        <xdr:cNvPr id="21" name="Rectangle 8"/>
        <xdr:cNvSpPr>
          <a:spLocks/>
        </xdr:cNvSpPr>
      </xdr:nvSpPr>
      <xdr:spPr>
        <a:xfrm>
          <a:off x="10582275" y="3924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9</xdr:row>
      <xdr:rowOff>66675</xdr:rowOff>
    </xdr:from>
    <xdr:to>
      <xdr:col>5</xdr:col>
      <xdr:colOff>1104900</xdr:colOff>
      <xdr:row>9</xdr:row>
      <xdr:rowOff>276225</xdr:rowOff>
    </xdr:to>
    <xdr:sp>
      <xdr:nvSpPr>
        <xdr:cNvPr id="22" name="Rectangle 8"/>
        <xdr:cNvSpPr>
          <a:spLocks/>
        </xdr:cNvSpPr>
      </xdr:nvSpPr>
      <xdr:spPr>
        <a:xfrm>
          <a:off x="10582275" y="4305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10</xdr:row>
      <xdr:rowOff>66675</xdr:rowOff>
    </xdr:from>
    <xdr:to>
      <xdr:col>5</xdr:col>
      <xdr:colOff>1104900</xdr:colOff>
      <xdr:row>10</xdr:row>
      <xdr:rowOff>276225</xdr:rowOff>
    </xdr:to>
    <xdr:sp>
      <xdr:nvSpPr>
        <xdr:cNvPr id="23" name="Rectangle 8"/>
        <xdr:cNvSpPr>
          <a:spLocks/>
        </xdr:cNvSpPr>
      </xdr:nvSpPr>
      <xdr:spPr>
        <a:xfrm>
          <a:off x="10582275" y="4686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11</xdr:row>
      <xdr:rowOff>66675</xdr:rowOff>
    </xdr:from>
    <xdr:to>
      <xdr:col>5</xdr:col>
      <xdr:colOff>1104900</xdr:colOff>
      <xdr:row>11</xdr:row>
      <xdr:rowOff>276225</xdr:rowOff>
    </xdr:to>
    <xdr:sp>
      <xdr:nvSpPr>
        <xdr:cNvPr id="24" name="Rectangle 8"/>
        <xdr:cNvSpPr>
          <a:spLocks/>
        </xdr:cNvSpPr>
      </xdr:nvSpPr>
      <xdr:spPr>
        <a:xfrm>
          <a:off x="10582275" y="5067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12</xdr:row>
      <xdr:rowOff>66675</xdr:rowOff>
    </xdr:from>
    <xdr:to>
      <xdr:col>5</xdr:col>
      <xdr:colOff>1104900</xdr:colOff>
      <xdr:row>12</xdr:row>
      <xdr:rowOff>276225</xdr:rowOff>
    </xdr:to>
    <xdr:sp>
      <xdr:nvSpPr>
        <xdr:cNvPr id="25" name="Rectangle 8"/>
        <xdr:cNvSpPr>
          <a:spLocks/>
        </xdr:cNvSpPr>
      </xdr:nvSpPr>
      <xdr:spPr>
        <a:xfrm>
          <a:off x="10582275" y="5448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13</xdr:row>
      <xdr:rowOff>66675</xdr:rowOff>
    </xdr:from>
    <xdr:to>
      <xdr:col>5</xdr:col>
      <xdr:colOff>1104900</xdr:colOff>
      <xdr:row>13</xdr:row>
      <xdr:rowOff>276225</xdr:rowOff>
    </xdr:to>
    <xdr:sp>
      <xdr:nvSpPr>
        <xdr:cNvPr id="26" name="Rectangle 8"/>
        <xdr:cNvSpPr>
          <a:spLocks/>
        </xdr:cNvSpPr>
      </xdr:nvSpPr>
      <xdr:spPr>
        <a:xfrm>
          <a:off x="10582275" y="5829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14</xdr:row>
      <xdr:rowOff>66675</xdr:rowOff>
    </xdr:from>
    <xdr:to>
      <xdr:col>5</xdr:col>
      <xdr:colOff>1104900</xdr:colOff>
      <xdr:row>14</xdr:row>
      <xdr:rowOff>276225</xdr:rowOff>
    </xdr:to>
    <xdr:sp>
      <xdr:nvSpPr>
        <xdr:cNvPr id="27" name="Rectangle 8"/>
        <xdr:cNvSpPr>
          <a:spLocks/>
        </xdr:cNvSpPr>
      </xdr:nvSpPr>
      <xdr:spPr>
        <a:xfrm>
          <a:off x="10582275" y="6210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15</xdr:row>
      <xdr:rowOff>66675</xdr:rowOff>
    </xdr:from>
    <xdr:to>
      <xdr:col>5</xdr:col>
      <xdr:colOff>1104900</xdr:colOff>
      <xdr:row>15</xdr:row>
      <xdr:rowOff>276225</xdr:rowOff>
    </xdr:to>
    <xdr:sp>
      <xdr:nvSpPr>
        <xdr:cNvPr id="28" name="Rectangle 8"/>
        <xdr:cNvSpPr>
          <a:spLocks/>
        </xdr:cNvSpPr>
      </xdr:nvSpPr>
      <xdr:spPr>
        <a:xfrm>
          <a:off x="10582275" y="6591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16</xdr:row>
      <xdr:rowOff>66675</xdr:rowOff>
    </xdr:from>
    <xdr:to>
      <xdr:col>5</xdr:col>
      <xdr:colOff>1104900</xdr:colOff>
      <xdr:row>16</xdr:row>
      <xdr:rowOff>276225</xdr:rowOff>
    </xdr:to>
    <xdr:sp>
      <xdr:nvSpPr>
        <xdr:cNvPr id="29" name="Rectangle 8"/>
        <xdr:cNvSpPr>
          <a:spLocks/>
        </xdr:cNvSpPr>
      </xdr:nvSpPr>
      <xdr:spPr>
        <a:xfrm>
          <a:off x="10582275" y="6972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17</xdr:row>
      <xdr:rowOff>66675</xdr:rowOff>
    </xdr:from>
    <xdr:to>
      <xdr:col>5</xdr:col>
      <xdr:colOff>1104900</xdr:colOff>
      <xdr:row>17</xdr:row>
      <xdr:rowOff>276225</xdr:rowOff>
    </xdr:to>
    <xdr:sp>
      <xdr:nvSpPr>
        <xdr:cNvPr id="30" name="Rectangle 8"/>
        <xdr:cNvSpPr>
          <a:spLocks/>
        </xdr:cNvSpPr>
      </xdr:nvSpPr>
      <xdr:spPr>
        <a:xfrm>
          <a:off x="10582275" y="7353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657225</xdr:colOff>
      <xdr:row>7</xdr:row>
      <xdr:rowOff>66675</xdr:rowOff>
    </xdr:from>
    <xdr:to>
      <xdr:col>6</xdr:col>
      <xdr:colOff>1104900</xdr:colOff>
      <xdr:row>7</xdr:row>
      <xdr:rowOff>276225</xdr:rowOff>
    </xdr:to>
    <xdr:sp>
      <xdr:nvSpPr>
        <xdr:cNvPr id="31" name="Rectangle 8"/>
        <xdr:cNvSpPr>
          <a:spLocks/>
        </xdr:cNvSpPr>
      </xdr:nvSpPr>
      <xdr:spPr>
        <a:xfrm>
          <a:off x="12306300" y="3543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657225</xdr:colOff>
      <xdr:row>7</xdr:row>
      <xdr:rowOff>66675</xdr:rowOff>
    </xdr:from>
    <xdr:to>
      <xdr:col>6</xdr:col>
      <xdr:colOff>1104900</xdr:colOff>
      <xdr:row>7</xdr:row>
      <xdr:rowOff>276225</xdr:rowOff>
    </xdr:to>
    <xdr:sp>
      <xdr:nvSpPr>
        <xdr:cNvPr id="32" name="Rectangle 8"/>
        <xdr:cNvSpPr>
          <a:spLocks/>
        </xdr:cNvSpPr>
      </xdr:nvSpPr>
      <xdr:spPr>
        <a:xfrm>
          <a:off x="12306300" y="3543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657225</xdr:colOff>
      <xdr:row>11</xdr:row>
      <xdr:rowOff>66675</xdr:rowOff>
    </xdr:from>
    <xdr:to>
      <xdr:col>6</xdr:col>
      <xdr:colOff>1104900</xdr:colOff>
      <xdr:row>11</xdr:row>
      <xdr:rowOff>276225</xdr:rowOff>
    </xdr:to>
    <xdr:sp>
      <xdr:nvSpPr>
        <xdr:cNvPr id="33" name="Rectangle 8"/>
        <xdr:cNvSpPr>
          <a:spLocks/>
        </xdr:cNvSpPr>
      </xdr:nvSpPr>
      <xdr:spPr>
        <a:xfrm>
          <a:off x="12306300" y="5067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657225</xdr:colOff>
      <xdr:row>15</xdr:row>
      <xdr:rowOff>66675</xdr:rowOff>
    </xdr:from>
    <xdr:to>
      <xdr:col>6</xdr:col>
      <xdr:colOff>1104900</xdr:colOff>
      <xdr:row>15</xdr:row>
      <xdr:rowOff>276225</xdr:rowOff>
    </xdr:to>
    <xdr:sp>
      <xdr:nvSpPr>
        <xdr:cNvPr id="34" name="Rectangle 8"/>
        <xdr:cNvSpPr>
          <a:spLocks/>
        </xdr:cNvSpPr>
      </xdr:nvSpPr>
      <xdr:spPr>
        <a:xfrm>
          <a:off x="12306300" y="6591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657225</xdr:colOff>
      <xdr:row>20</xdr:row>
      <xdr:rowOff>66675</xdr:rowOff>
    </xdr:from>
    <xdr:to>
      <xdr:col>6</xdr:col>
      <xdr:colOff>1104900</xdr:colOff>
      <xdr:row>20</xdr:row>
      <xdr:rowOff>276225</xdr:rowOff>
    </xdr:to>
    <xdr:sp>
      <xdr:nvSpPr>
        <xdr:cNvPr id="35" name="Rectangle 8"/>
        <xdr:cNvSpPr>
          <a:spLocks/>
        </xdr:cNvSpPr>
      </xdr:nvSpPr>
      <xdr:spPr>
        <a:xfrm>
          <a:off x="12306300" y="871537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20</xdr:row>
      <xdr:rowOff>66675</xdr:rowOff>
    </xdr:from>
    <xdr:to>
      <xdr:col>5</xdr:col>
      <xdr:colOff>1104900</xdr:colOff>
      <xdr:row>20</xdr:row>
      <xdr:rowOff>285750</xdr:rowOff>
    </xdr:to>
    <xdr:sp>
      <xdr:nvSpPr>
        <xdr:cNvPr id="36" name="Rectangle 16"/>
        <xdr:cNvSpPr>
          <a:spLocks/>
        </xdr:cNvSpPr>
      </xdr:nvSpPr>
      <xdr:spPr>
        <a:xfrm>
          <a:off x="10582275" y="8715375"/>
          <a:ext cx="447675" cy="2190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MS Sans Serif"/>
              <a:ea typeface="MS Sans Serif"/>
              <a:cs typeface="MS Sans Serif"/>
            </a:rPr>
            <a:t/>
          </a:r>
        </a:p>
      </xdr:txBody>
    </xdr:sp>
    <xdr:clientData/>
  </xdr:twoCellAnchor>
  <xdr:twoCellAnchor>
    <xdr:from>
      <xdr:col>5</xdr:col>
      <xdr:colOff>657225</xdr:colOff>
      <xdr:row>20</xdr:row>
      <xdr:rowOff>66675</xdr:rowOff>
    </xdr:from>
    <xdr:to>
      <xdr:col>5</xdr:col>
      <xdr:colOff>1104900</xdr:colOff>
      <xdr:row>20</xdr:row>
      <xdr:rowOff>276225</xdr:rowOff>
    </xdr:to>
    <xdr:sp>
      <xdr:nvSpPr>
        <xdr:cNvPr id="37" name="Rectangle 8"/>
        <xdr:cNvSpPr>
          <a:spLocks/>
        </xdr:cNvSpPr>
      </xdr:nvSpPr>
      <xdr:spPr>
        <a:xfrm>
          <a:off x="10582275" y="8715375"/>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657225</xdr:colOff>
      <xdr:row>19</xdr:row>
      <xdr:rowOff>66675</xdr:rowOff>
    </xdr:from>
    <xdr:to>
      <xdr:col>5</xdr:col>
      <xdr:colOff>1104900</xdr:colOff>
      <xdr:row>19</xdr:row>
      <xdr:rowOff>285750</xdr:rowOff>
    </xdr:to>
    <xdr:sp>
      <xdr:nvSpPr>
        <xdr:cNvPr id="38" name="Rectangle 16"/>
        <xdr:cNvSpPr>
          <a:spLocks/>
        </xdr:cNvSpPr>
      </xdr:nvSpPr>
      <xdr:spPr>
        <a:xfrm>
          <a:off x="10582275" y="8115300"/>
          <a:ext cx="447675" cy="2190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MS Sans Serif"/>
              <a:ea typeface="MS Sans Serif"/>
              <a:cs typeface="MS Sans Serif"/>
            </a:rPr>
            <a:t/>
          </a:r>
        </a:p>
      </xdr:txBody>
    </xdr:sp>
    <xdr:clientData/>
  </xdr:twoCellAnchor>
  <xdr:twoCellAnchor>
    <xdr:from>
      <xdr:col>5</xdr:col>
      <xdr:colOff>657225</xdr:colOff>
      <xdr:row>19</xdr:row>
      <xdr:rowOff>66675</xdr:rowOff>
    </xdr:from>
    <xdr:to>
      <xdr:col>5</xdr:col>
      <xdr:colOff>1104900</xdr:colOff>
      <xdr:row>19</xdr:row>
      <xdr:rowOff>276225</xdr:rowOff>
    </xdr:to>
    <xdr:sp>
      <xdr:nvSpPr>
        <xdr:cNvPr id="39" name="Rectangle 8"/>
        <xdr:cNvSpPr>
          <a:spLocks/>
        </xdr:cNvSpPr>
      </xdr:nvSpPr>
      <xdr:spPr>
        <a:xfrm>
          <a:off x="10582275" y="8115300"/>
          <a:ext cx="4476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1</xdr:row>
      <xdr:rowOff>190500</xdr:rowOff>
    </xdr:from>
    <xdr:to>
      <xdr:col>6</xdr:col>
      <xdr:colOff>1514475</xdr:colOff>
      <xdr:row>2</xdr:row>
      <xdr:rowOff>304800</xdr:rowOff>
    </xdr:to>
    <xdr:sp>
      <xdr:nvSpPr>
        <xdr:cNvPr id="40" name="CasellaDiTesto 1"/>
        <xdr:cNvSpPr txBox="1">
          <a:spLocks noChangeArrowheads="1"/>
        </xdr:cNvSpPr>
      </xdr:nvSpPr>
      <xdr:spPr>
        <a:xfrm>
          <a:off x="28575" y="581025"/>
          <a:ext cx="13134975"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80C0"/>
              </a:solidFill>
            </a:rPr>
            <a:t>La compilazione del quadro VH va effettuata esclusivamente in caso di comunicazione / integrazione / correzione dei dati omessi / incompleti / errati delle Comunicazioni delle liquidazioni IVA periodiche inviate all’Agenzia delle Entrate.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57150</xdr:rowOff>
    </xdr:from>
    <xdr:to>
      <xdr:col>9</xdr:col>
      <xdr:colOff>923925</xdr:colOff>
      <xdr:row>28</xdr:row>
      <xdr:rowOff>123825</xdr:rowOff>
    </xdr:to>
    <xdr:sp>
      <xdr:nvSpPr>
        <xdr:cNvPr id="1" name="Testo 1"/>
        <xdr:cNvSpPr txBox="1">
          <a:spLocks noChangeArrowheads="1"/>
        </xdr:cNvSpPr>
      </xdr:nvSpPr>
      <xdr:spPr>
        <a:xfrm>
          <a:off x="9525" y="4362450"/>
          <a:ext cx="10648950" cy="20097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Rientrano nel regime di applicazione del margine le cessioni di </a:t>
          </a:r>
          <a:r>
            <a:rPr lang="en-US" cap="none" sz="1200" b="1" i="0" u="none" baseline="0">
              <a:solidFill>
                <a:srgbClr val="000000"/>
              </a:solidFill>
              <a:latin typeface="Times New Roman"/>
              <a:ea typeface="Times New Roman"/>
              <a:cs typeface="Times New Roman"/>
            </a:rPr>
            <a:t>beni mobili usati</a:t>
          </a:r>
          <a:r>
            <a:rPr lang="en-US" cap="none" sz="1200" b="0" i="0" u="none" baseline="0">
              <a:solidFill>
                <a:srgbClr val="000000"/>
              </a:solidFill>
              <a:latin typeface="Times New Roman"/>
              <a:ea typeface="Times New Roman"/>
              <a:cs typeface="Times New Roman"/>
            </a:rPr>
            <a:t> e oggetti d'arte e di antiquariato - indipendentemente dalla data di acquisto - qualora tali beni :
</a:t>
          </a:r>
          <a:r>
            <a:rPr lang="en-US" cap="none" sz="1200" b="0" i="0" u="none" baseline="0">
              <a:solidFill>
                <a:srgbClr val="000000"/>
              </a:solidFill>
              <a:latin typeface="Times New Roman"/>
              <a:ea typeface="Times New Roman"/>
              <a:cs typeface="Times New Roman"/>
            </a:rPr>
            <a:t>a) siano stati acquistati da privati;
</a:t>
          </a:r>
          <a:r>
            <a:rPr lang="en-US" cap="none" sz="1200" b="0" i="0" u="none" baseline="0">
              <a:solidFill>
                <a:srgbClr val="000000"/>
              </a:solidFill>
              <a:latin typeface="Times New Roman"/>
              <a:ea typeface="Times New Roman"/>
              <a:cs typeface="Times New Roman"/>
            </a:rPr>
            <a:t>b) siano stati acquistati usati da un soggetto IVA che non avendo potuto detrarre l'imposta al momento dell'acquisto per effetto del secondo comma dell'art. 19 del DPR 633/72 li ha rivenduti senza applicazione dell'IVA ai sensi dell'art. 10 n. 27 quinquies;
</a:t>
          </a:r>
          <a:r>
            <a:rPr lang="en-US" cap="none" sz="1200" b="0" i="0" u="none" baseline="0">
              <a:solidFill>
                <a:srgbClr val="000000"/>
              </a:solidFill>
              <a:latin typeface="Times New Roman"/>
              <a:ea typeface="Times New Roman"/>
              <a:cs typeface="Times New Roman"/>
            </a:rPr>
            <a:t>c) siano stati acquistati usati da un commerciante di usato che applichi il nuovo regime del margine.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N.B. L'IVA assolta sulle eventuali spese di manutenzione e riparazione del bene mobile acquistato rientrante nel regime di cui sopra è ammessa in detrazione se dette poste riguardano beni strumentali per l'esercizio dell'attività.</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Al momento della cessione qualora non si opti per il regime normale dell'IVA il margine verrà così determinato:</a:t>
          </a:r>
        </a:p>
      </xdr:txBody>
    </xdr:sp>
    <xdr:clientData/>
  </xdr:twoCellAnchor>
  <xdr:twoCellAnchor>
    <xdr:from>
      <xdr:col>4</xdr:col>
      <xdr:colOff>1038225</xdr:colOff>
      <xdr:row>27</xdr:row>
      <xdr:rowOff>47625</xdr:rowOff>
    </xdr:from>
    <xdr:to>
      <xdr:col>7</xdr:col>
      <xdr:colOff>476250</xdr:colOff>
      <xdr:row>30</xdr:row>
      <xdr:rowOff>123825</xdr:rowOff>
    </xdr:to>
    <xdr:sp>
      <xdr:nvSpPr>
        <xdr:cNvPr id="2" name="Testo 2"/>
        <xdr:cNvSpPr txBox="1">
          <a:spLocks noChangeArrowheads="1"/>
        </xdr:cNvSpPr>
      </xdr:nvSpPr>
      <xdr:spPr>
        <a:xfrm>
          <a:off x="6791325" y="6134100"/>
          <a:ext cx="1990725" cy="63817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 prezzo di cessione
</a:t>
          </a:r>
          <a:r>
            <a:rPr lang="en-US" cap="none" sz="1200" b="0" i="0" u="sng" baseline="0">
              <a:solidFill>
                <a:srgbClr val="000000"/>
              </a:solidFill>
              <a:latin typeface="Times New Roman"/>
              <a:ea typeface="Times New Roman"/>
              <a:cs typeface="Times New Roman"/>
            </a:rPr>
            <a:t>- prezzo acquisto       
</a:t>
          </a:r>
          <a:r>
            <a:rPr lang="en-US" cap="none" sz="1200" b="0" i="0" u="none" baseline="0">
              <a:solidFill>
                <a:srgbClr val="000000"/>
              </a:solidFill>
              <a:latin typeface="Times New Roman"/>
              <a:ea typeface="Times New Roman"/>
              <a:cs typeface="Times New Roman"/>
            </a:rPr>
            <a:t>MARGINE LORDO</a:t>
          </a:r>
        </a:p>
      </xdr:txBody>
    </xdr:sp>
    <xdr:clientData/>
  </xdr:twoCellAnchor>
  <xdr:twoCellAnchor>
    <xdr:from>
      <xdr:col>0</xdr:col>
      <xdr:colOff>28575</xdr:colOff>
      <xdr:row>30</xdr:row>
      <xdr:rowOff>114300</xdr:rowOff>
    </xdr:from>
    <xdr:to>
      <xdr:col>9</xdr:col>
      <xdr:colOff>923925</xdr:colOff>
      <xdr:row>34</xdr:row>
      <xdr:rowOff>47625</xdr:rowOff>
    </xdr:to>
    <xdr:sp>
      <xdr:nvSpPr>
        <xdr:cNvPr id="3" name="Testo 3"/>
        <xdr:cNvSpPr txBox="1">
          <a:spLocks noChangeArrowheads="1"/>
        </xdr:cNvSpPr>
      </xdr:nvSpPr>
      <xdr:spPr>
        <a:xfrm>
          <a:off x="28575" y="6762750"/>
          <a:ext cx="10629900" cy="6572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Dal margine lordo, se positivo, dovrà essere scorporata l'IVA secondo l'aliquota propria del bene ceduto.
</a:t>
          </a:r>
          <a:r>
            <a:rPr lang="en-US" cap="none" sz="1200" b="0" i="0" u="none" baseline="0">
              <a:solidFill>
                <a:srgbClr val="000000"/>
              </a:solidFill>
              <a:latin typeface="Times New Roman"/>
              <a:ea typeface="Times New Roman"/>
              <a:cs typeface="Times New Roman"/>
            </a:rPr>
            <a:t>La fattura emessa in relazione alla cessione di tali beni in regime del margine deve riportare il corrispettivo dell'operazione al lordo  dell'IVA e l'indicazione che trattasi di "operazione soggetta al regime del margine ai sensi dell'art. 36 del D.L. 41/95 convertito con modificazioni nella L. 85/95".</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33</xdr:row>
      <xdr:rowOff>0</xdr:rowOff>
    </xdr:from>
    <xdr:to>
      <xdr:col>6</xdr:col>
      <xdr:colOff>1647825</xdr:colOff>
      <xdr:row>33</xdr:row>
      <xdr:rowOff>0</xdr:rowOff>
    </xdr:to>
    <xdr:sp>
      <xdr:nvSpPr>
        <xdr:cNvPr id="1" name="Testo 9"/>
        <xdr:cNvSpPr txBox="1">
          <a:spLocks noChangeArrowheads="1"/>
        </xdr:cNvSpPr>
      </xdr:nvSpPr>
      <xdr:spPr>
        <a:xfrm>
          <a:off x="9525" y="10896600"/>
          <a:ext cx="13458825" cy="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Si rammenta che:
</a:t>
          </a:r>
          <a:r>
            <a:rPr lang="en-US" cap="none" sz="1400" b="0" i="0" u="none" baseline="0">
              <a:solidFill>
                <a:srgbClr val="000000"/>
              </a:solidFill>
              <a:latin typeface="Times New Roman"/>
              <a:ea typeface="Times New Roman"/>
              <a:cs typeface="Times New Roman"/>
            </a:rPr>
            <a:t> - ai fini dell'utilizzo del plafond assume rilievo il momento di effettuazione degli acquisti (come individuato dall'art. 6 del D.P.R. 633/72) e delle importazioni (e cioè il momento di accettazione della dichiarazione doganale);
</a:t>
          </a:r>
          <a:r>
            <a:rPr lang="en-US" cap="none" sz="1400" b="0" i="0" u="none" baseline="0">
              <a:solidFill>
                <a:srgbClr val="000000"/>
              </a:solidFill>
              <a:latin typeface="Times New Roman"/>
              <a:ea typeface="Times New Roman"/>
              <a:cs typeface="Times New Roman"/>
            </a:rPr>
            <a:t> - Il plafond può essere utilizzato per qualsiasi acquisto od importazione (anche in dipendenza di contratti di leasing) di beni e servizi, compresi i beni ammortizzabili con la sola esclusione degli acquisti (anche mediante contratti di leasing o di appalto) di fabbricati ed aree fabbricabili.</a:t>
          </a:r>
        </a:p>
      </xdr:txBody>
    </xdr:sp>
    <xdr:clientData/>
  </xdr:twoCellAnchor>
  <xdr:twoCellAnchor>
    <xdr:from>
      <xdr:col>2</xdr:col>
      <xdr:colOff>447675</xdr:colOff>
      <xdr:row>3</xdr:row>
      <xdr:rowOff>104775</xdr:rowOff>
    </xdr:from>
    <xdr:to>
      <xdr:col>2</xdr:col>
      <xdr:colOff>1466850</xdr:colOff>
      <xdr:row>4</xdr:row>
      <xdr:rowOff>152400</xdr:rowOff>
    </xdr:to>
    <xdr:sp>
      <xdr:nvSpPr>
        <xdr:cNvPr id="2" name="AutoShape 2"/>
        <xdr:cNvSpPr>
          <a:spLocks/>
        </xdr:cNvSpPr>
      </xdr:nvSpPr>
      <xdr:spPr>
        <a:xfrm>
          <a:off x="4229100" y="1009650"/>
          <a:ext cx="1019175" cy="504825"/>
        </a:xfrm>
        <a:prstGeom prst="bevel">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400" b="1" i="0" u="none" baseline="0">
              <a:solidFill>
                <a:srgbClr val="000000"/>
              </a:solidFill>
            </a:rPr>
            <a:t>SOLARE</a:t>
          </a:r>
        </a:p>
      </xdr:txBody>
    </xdr:sp>
    <xdr:clientData/>
  </xdr:twoCellAnchor>
  <xdr:twoCellAnchor>
    <xdr:from>
      <xdr:col>2</xdr:col>
      <xdr:colOff>1876425</xdr:colOff>
      <xdr:row>3</xdr:row>
      <xdr:rowOff>104775</xdr:rowOff>
    </xdr:from>
    <xdr:to>
      <xdr:col>3</xdr:col>
      <xdr:colOff>381000</xdr:colOff>
      <xdr:row>4</xdr:row>
      <xdr:rowOff>152400</xdr:rowOff>
    </xdr:to>
    <xdr:sp>
      <xdr:nvSpPr>
        <xdr:cNvPr id="3" name="AutoShape 3"/>
        <xdr:cNvSpPr>
          <a:spLocks/>
        </xdr:cNvSpPr>
      </xdr:nvSpPr>
      <xdr:spPr>
        <a:xfrm>
          <a:off x="5657850" y="1009650"/>
          <a:ext cx="1038225" cy="504825"/>
        </a:xfrm>
        <a:prstGeom prst="bevel">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400" b="1" i="0" u="none" baseline="0">
              <a:solidFill>
                <a:srgbClr val="000000"/>
              </a:solidFill>
            </a:rPr>
            <a:t>MENSILE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G31"/>
  <sheetViews>
    <sheetView zoomScalePageLayoutView="0" workbookViewId="0" topLeftCell="A1">
      <selection activeCell="A31" sqref="A31"/>
    </sheetView>
  </sheetViews>
  <sheetFormatPr defaultColWidth="9.140625" defaultRowHeight="12.75"/>
  <cols>
    <col min="1" max="1" width="27.00390625" style="1" customWidth="1"/>
    <col min="2" max="2" width="9.140625" style="1" customWidth="1"/>
    <col min="3" max="3" width="25.00390625" style="1" customWidth="1"/>
    <col min="4" max="4" width="10.8515625" style="1" customWidth="1"/>
    <col min="5" max="5" width="7.8515625" style="1" customWidth="1"/>
    <col min="6" max="6" width="9.140625" style="1" customWidth="1"/>
    <col min="7" max="7" width="7.421875" style="1" customWidth="1"/>
    <col min="8" max="16384" width="9.140625" style="1" customWidth="1"/>
  </cols>
  <sheetData>
    <row r="1" spans="1:7" ht="22.5" customHeight="1">
      <c r="A1" s="182" t="s">
        <v>291</v>
      </c>
      <c r="B1" s="183"/>
      <c r="C1" s="183"/>
      <c r="D1" s="183"/>
      <c r="E1" s="183"/>
      <c r="F1" s="183"/>
      <c r="G1" s="217" t="s">
        <v>657</v>
      </c>
    </row>
    <row r="2" spans="1:7" ht="36.75" customHeight="1">
      <c r="A2" s="181" t="s">
        <v>99</v>
      </c>
      <c r="B2" s="846"/>
      <c r="C2" s="846"/>
      <c r="D2" s="846"/>
      <c r="E2" s="846"/>
      <c r="F2" s="846"/>
      <c r="G2" s="846"/>
    </row>
    <row r="3" spans="1:6" ht="31.5" customHeight="1">
      <c r="A3" s="30" t="s">
        <v>292</v>
      </c>
      <c r="B3" s="54"/>
      <c r="C3" s="54"/>
      <c r="D3" s="56" t="s">
        <v>293</v>
      </c>
      <c r="E3" s="54"/>
      <c r="F3" s="56" t="s">
        <v>294</v>
      </c>
    </row>
    <row r="4" spans="1:6" ht="31.5" customHeight="1">
      <c r="A4" s="30" t="s">
        <v>295</v>
      </c>
      <c r="B4" s="54"/>
      <c r="C4" s="54"/>
      <c r="D4" s="56" t="s">
        <v>293</v>
      </c>
      <c r="E4" s="54"/>
      <c r="F4" s="56" t="s">
        <v>294</v>
      </c>
    </row>
    <row r="6" ht="15.75">
      <c r="A6" s="14" t="s">
        <v>100</v>
      </c>
    </row>
    <row r="7" spans="1:7" ht="22.5" customHeight="1">
      <c r="A7" s="847"/>
      <c r="B7" s="847"/>
      <c r="C7" s="847"/>
      <c r="D7" s="847"/>
      <c r="E7" s="847"/>
      <c r="F7" s="847"/>
      <c r="G7" s="847"/>
    </row>
    <row r="8" spans="1:7" ht="20.25" customHeight="1">
      <c r="A8" s="845"/>
      <c r="B8" s="845"/>
      <c r="C8" s="845"/>
      <c r="D8" s="845"/>
      <c r="E8" s="845"/>
      <c r="F8" s="845"/>
      <c r="G8" s="845"/>
    </row>
    <row r="9" spans="1:7" ht="20.25" customHeight="1">
      <c r="A9" s="845"/>
      <c r="B9" s="845"/>
      <c r="C9" s="845"/>
      <c r="D9" s="845"/>
      <c r="E9" s="845"/>
      <c r="F9" s="845"/>
      <c r="G9" s="845"/>
    </row>
    <row r="10" spans="1:7" ht="20.25" customHeight="1">
      <c r="A10" s="845"/>
      <c r="B10" s="845"/>
      <c r="C10" s="845"/>
      <c r="D10" s="845"/>
      <c r="E10" s="845"/>
      <c r="F10" s="845"/>
      <c r="G10" s="845"/>
    </row>
    <row r="11" spans="1:7" ht="20.25" customHeight="1">
      <c r="A11" s="4"/>
      <c r="B11" s="4"/>
      <c r="C11" s="4"/>
      <c r="D11" s="4"/>
      <c r="E11" s="4"/>
      <c r="F11" s="4"/>
      <c r="G11" s="4"/>
    </row>
    <row r="12" spans="1:7" s="740" customFormat="1" ht="20.25" customHeight="1">
      <c r="A12" s="739" t="s">
        <v>365</v>
      </c>
      <c r="B12" s="739"/>
      <c r="D12" s="739" t="s">
        <v>364</v>
      </c>
      <c r="E12" s="739"/>
      <c r="F12" s="739"/>
      <c r="G12" s="739"/>
    </row>
    <row r="13" spans="1:7" ht="20.25" customHeight="1">
      <c r="A13" s="4"/>
      <c r="B13" s="4"/>
      <c r="C13" s="4"/>
      <c r="D13" s="4"/>
      <c r="E13" s="4"/>
      <c r="F13" s="4"/>
      <c r="G13" s="4"/>
    </row>
    <row r="15" spans="1:7" ht="15.75">
      <c r="A15" s="305" t="s">
        <v>517</v>
      </c>
      <c r="B15" s="306"/>
      <c r="C15" s="306"/>
      <c r="D15" s="306"/>
      <c r="E15" s="306"/>
      <c r="F15" s="306"/>
      <c r="G15" s="36"/>
    </row>
    <row r="16" spans="1:7" ht="20.25" customHeight="1">
      <c r="A16" s="842"/>
      <c r="B16" s="843"/>
      <c r="C16" s="843"/>
      <c r="D16" s="843"/>
      <c r="E16" s="843"/>
      <c r="F16" s="843"/>
      <c r="G16" s="844"/>
    </row>
    <row r="18" spans="1:7" ht="15.75">
      <c r="A18" s="305" t="s">
        <v>519</v>
      </c>
      <c r="B18" s="840"/>
      <c r="C18" s="840"/>
      <c r="D18" s="307" t="s">
        <v>518</v>
      </c>
      <c r="E18" s="840"/>
      <c r="F18" s="840"/>
      <c r="G18" s="841"/>
    </row>
    <row r="19" spans="1:7" ht="20.25" customHeight="1">
      <c r="A19" s="842"/>
      <c r="B19" s="843"/>
      <c r="C19" s="843"/>
      <c r="D19" s="843"/>
      <c r="E19" s="843"/>
      <c r="F19" s="843"/>
      <c r="G19" s="844"/>
    </row>
    <row r="21" spans="1:7" ht="15.75">
      <c r="A21" s="305" t="s">
        <v>520</v>
      </c>
      <c r="B21" s="33"/>
      <c r="C21" s="306"/>
      <c r="D21" s="306"/>
      <c r="E21" s="307"/>
      <c r="F21" s="307" t="s">
        <v>521</v>
      </c>
      <c r="G21" s="65"/>
    </row>
    <row r="22" spans="1:7" ht="20.25" customHeight="1">
      <c r="A22" s="842"/>
      <c r="B22" s="843"/>
      <c r="C22" s="843"/>
      <c r="D22" s="308"/>
      <c r="E22" s="843"/>
      <c r="F22" s="843"/>
      <c r="G22" s="844"/>
    </row>
    <row r="24" spans="1:7" ht="15.75">
      <c r="A24" s="305" t="s">
        <v>522</v>
      </c>
      <c r="B24" s="33"/>
      <c r="C24" s="307"/>
      <c r="D24" s="33"/>
      <c r="E24" s="33"/>
      <c r="F24" s="33"/>
      <c r="G24" s="65"/>
    </row>
    <row r="25" spans="1:7" ht="20.25" customHeight="1">
      <c r="A25" s="842"/>
      <c r="B25" s="843"/>
      <c r="C25" s="843"/>
      <c r="D25" s="843"/>
      <c r="E25" s="843"/>
      <c r="F25" s="843"/>
      <c r="G25" s="844"/>
    </row>
    <row r="28" ht="12.75">
      <c r="A28" s="740" t="s">
        <v>644</v>
      </c>
    </row>
    <row r="29" ht="19.5" customHeight="1">
      <c r="A29" s="808" t="s">
        <v>645</v>
      </c>
    </row>
    <row r="30" spans="1:7" ht="12.75">
      <c r="A30" s="808" t="s">
        <v>710</v>
      </c>
      <c r="B30" s="808"/>
      <c r="C30" s="808"/>
      <c r="D30" s="808"/>
      <c r="E30" s="808"/>
      <c r="F30" s="808"/>
      <c r="G30" s="808"/>
    </row>
    <row r="31" spans="1:7" ht="12.75">
      <c r="A31" s="808"/>
      <c r="B31" s="808"/>
      <c r="C31" s="808"/>
      <c r="D31" s="808"/>
      <c r="E31" s="808"/>
      <c r="F31" s="808"/>
      <c r="G31" s="808"/>
    </row>
  </sheetData>
  <sheetProtection/>
  <mergeCells count="13">
    <mergeCell ref="A10:G10"/>
    <mergeCell ref="B2:G2"/>
    <mergeCell ref="A7:G7"/>
    <mergeCell ref="A8:G8"/>
    <mergeCell ref="A9:G9"/>
    <mergeCell ref="A16:G16"/>
    <mergeCell ref="E18:G18"/>
    <mergeCell ref="B18:C18"/>
    <mergeCell ref="A25:G25"/>
    <mergeCell ref="A22:C22"/>
    <mergeCell ref="E22:G22"/>
    <mergeCell ref="D19:G19"/>
    <mergeCell ref="A19:C19"/>
  </mergeCells>
  <printOptions/>
  <pageMargins left="0.7874015748031497" right="0.7874015748031497" top="0.984251968503937" bottom="0.984251968503937" header="0.5118110236220472" footer="0.5118110236220472"/>
  <pageSetup fitToHeight="1" fitToWidth="1" orientation="portrait" paperSize="9" scale="90" r:id="rId2"/>
  <headerFooter alignWithMargins="0">
    <oddFooter>&amp;C&amp;"Times New Roman,Normale\&amp;8STUDI RIUNITI</oddFooter>
  </headerFooter>
  <drawing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I62"/>
  <sheetViews>
    <sheetView showGridLines="0" zoomScale="75" zoomScaleNormal="75" zoomScalePageLayoutView="0" workbookViewId="0" topLeftCell="A1">
      <selection activeCell="F4" sqref="F4"/>
    </sheetView>
  </sheetViews>
  <sheetFormatPr defaultColWidth="8.8515625" defaultRowHeight="12.75"/>
  <cols>
    <col min="1" max="1" width="31.8515625" style="30" customWidth="1"/>
    <col min="2" max="2" width="25.7109375" style="30" customWidth="1"/>
    <col min="3" max="3" width="31.57421875" style="14" customWidth="1"/>
    <col min="4" max="5" width="29.8515625" style="14" customWidth="1"/>
    <col min="6" max="6" width="25.8515625" style="14" customWidth="1"/>
    <col min="7" max="8" width="23.7109375" style="14" customWidth="1"/>
    <col min="9" max="16384" width="8.8515625" style="14" customWidth="1"/>
  </cols>
  <sheetData>
    <row r="1" spans="1:5" ht="30.75" customHeight="1">
      <c r="A1" s="829" t="s">
        <v>719</v>
      </c>
      <c r="B1" s="218"/>
      <c r="C1" s="135"/>
      <c r="D1" s="135"/>
      <c r="E1" s="135"/>
    </row>
    <row r="2" spans="1:8" s="57" customFormat="1" ht="41.25" customHeight="1">
      <c r="A2" s="706"/>
      <c r="B2" s="706"/>
      <c r="C2" s="105"/>
      <c r="D2" s="185"/>
      <c r="E2" s="185"/>
      <c r="F2" s="105"/>
      <c r="G2" s="105"/>
      <c r="H2" s="105"/>
    </row>
    <row r="3" spans="1:8" s="57" customFormat="1" ht="41.25" customHeight="1" thickBot="1">
      <c r="A3" s="61"/>
      <c r="B3" s="61"/>
      <c r="C3" s="62"/>
      <c r="D3" s="185"/>
      <c r="E3" s="185"/>
      <c r="F3" s="105"/>
      <c r="G3" s="105"/>
      <c r="H3" s="105"/>
    </row>
    <row r="4" spans="1:7" ht="70.5" customHeight="1" thickBot="1" thickTop="1">
      <c r="A4" s="63" t="s">
        <v>296</v>
      </c>
      <c r="B4" s="63" t="s">
        <v>137</v>
      </c>
      <c r="C4" s="219" t="s">
        <v>75</v>
      </c>
      <c r="D4" s="219" t="s">
        <v>678</v>
      </c>
      <c r="E4" s="63" t="s">
        <v>286</v>
      </c>
      <c r="F4" s="837" t="s">
        <v>670</v>
      </c>
      <c r="G4" s="219" t="s">
        <v>671</v>
      </c>
    </row>
    <row r="5" spans="1:6" ht="30" customHeight="1" thickTop="1">
      <c r="A5" s="58" t="s">
        <v>297</v>
      </c>
      <c r="B5" s="285">
        <v>0</v>
      </c>
      <c r="C5" s="285">
        <v>0</v>
      </c>
      <c r="D5" s="765">
        <f>+C5</f>
        <v>0</v>
      </c>
      <c r="E5" s="285">
        <f>+D5-C5</f>
        <v>0</v>
      </c>
      <c r="F5" s="285"/>
    </row>
    <row r="6" spans="1:6" ht="30" customHeight="1">
      <c r="A6" s="55" t="s">
        <v>298</v>
      </c>
      <c r="B6" s="286">
        <v>0</v>
      </c>
      <c r="C6" s="286">
        <v>0</v>
      </c>
      <c r="D6" s="765">
        <f aca="true" t="shared" si="0" ref="D6:D18">+C6</f>
        <v>0</v>
      </c>
      <c r="E6" s="285">
        <f aca="true" t="shared" si="1" ref="E6:E18">+D6-C6</f>
        <v>0</v>
      </c>
      <c r="F6" s="285"/>
    </row>
    <row r="7" spans="1:6" ht="30" customHeight="1">
      <c r="A7" s="55" t="s">
        <v>299</v>
      </c>
      <c r="B7" s="286">
        <v>0</v>
      </c>
      <c r="C7" s="286">
        <v>0</v>
      </c>
      <c r="D7" s="765">
        <f t="shared" si="0"/>
        <v>0</v>
      </c>
      <c r="E7" s="285">
        <f t="shared" si="1"/>
        <v>0</v>
      </c>
      <c r="F7" s="285"/>
    </row>
    <row r="8" spans="1:7" s="835" customFormat="1" ht="30" customHeight="1">
      <c r="A8" s="830" t="s">
        <v>667</v>
      </c>
      <c r="B8" s="831">
        <v>0</v>
      </c>
      <c r="C8" s="831">
        <v>0</v>
      </c>
      <c r="D8" s="832">
        <f>+C8</f>
        <v>0</v>
      </c>
      <c r="E8" s="833">
        <f>+D8-C8</f>
        <v>0</v>
      </c>
      <c r="F8" s="833"/>
      <c r="G8" s="834"/>
    </row>
    <row r="9" spans="1:6" ht="30" customHeight="1">
      <c r="A9" s="55" t="s">
        <v>300</v>
      </c>
      <c r="B9" s="286">
        <v>0</v>
      </c>
      <c r="C9" s="286">
        <v>0</v>
      </c>
      <c r="D9" s="765">
        <f t="shared" si="0"/>
        <v>0</v>
      </c>
      <c r="E9" s="285">
        <f t="shared" si="1"/>
        <v>0</v>
      </c>
      <c r="F9" s="285"/>
    </row>
    <row r="10" spans="1:7" ht="30" customHeight="1">
      <c r="A10" s="55" t="s">
        <v>301</v>
      </c>
      <c r="B10" s="286">
        <v>0</v>
      </c>
      <c r="C10" s="286">
        <v>0</v>
      </c>
      <c r="D10" s="765">
        <f t="shared" si="0"/>
        <v>0</v>
      </c>
      <c r="E10" s="285">
        <f t="shared" si="1"/>
        <v>0</v>
      </c>
      <c r="F10" s="285"/>
      <c r="G10" s="259"/>
    </row>
    <row r="11" spans="1:6" ht="30" customHeight="1">
      <c r="A11" s="55" t="s">
        <v>302</v>
      </c>
      <c r="B11" s="286">
        <v>0</v>
      </c>
      <c r="C11" s="286">
        <v>0</v>
      </c>
      <c r="D11" s="765">
        <f t="shared" si="0"/>
        <v>0</v>
      </c>
      <c r="E11" s="285">
        <f t="shared" si="1"/>
        <v>0</v>
      </c>
      <c r="F11" s="285"/>
    </row>
    <row r="12" spans="1:7" s="835" customFormat="1" ht="30" customHeight="1">
      <c r="A12" s="830" t="s">
        <v>668</v>
      </c>
      <c r="B12" s="831">
        <v>0</v>
      </c>
      <c r="C12" s="831">
        <v>0</v>
      </c>
      <c r="D12" s="832">
        <f>+C12</f>
        <v>0</v>
      </c>
      <c r="E12" s="833">
        <f>+D12-C12</f>
        <v>0</v>
      </c>
      <c r="F12" s="833"/>
      <c r="G12" s="834"/>
    </row>
    <row r="13" spans="1:6" ht="30" customHeight="1">
      <c r="A13" s="55" t="s">
        <v>303</v>
      </c>
      <c r="B13" s="286">
        <v>0</v>
      </c>
      <c r="C13" s="286">
        <v>0</v>
      </c>
      <c r="D13" s="765">
        <f t="shared" si="0"/>
        <v>0</v>
      </c>
      <c r="E13" s="285">
        <f t="shared" si="1"/>
        <v>0</v>
      </c>
      <c r="F13" s="285"/>
    </row>
    <row r="14" spans="1:7" ht="30" customHeight="1">
      <c r="A14" s="55" t="s">
        <v>304</v>
      </c>
      <c r="B14" s="286">
        <v>0</v>
      </c>
      <c r="C14" s="286">
        <v>0</v>
      </c>
      <c r="D14" s="765">
        <f t="shared" si="0"/>
        <v>0</v>
      </c>
      <c r="E14" s="285">
        <f t="shared" si="1"/>
        <v>0</v>
      </c>
      <c r="F14" s="285"/>
      <c r="G14" s="621"/>
    </row>
    <row r="15" spans="1:6" ht="30" customHeight="1">
      <c r="A15" s="55" t="s">
        <v>305</v>
      </c>
      <c r="B15" s="286">
        <v>0</v>
      </c>
      <c r="C15" s="286">
        <v>0</v>
      </c>
      <c r="D15" s="765">
        <f t="shared" si="0"/>
        <v>0</v>
      </c>
      <c r="E15" s="285">
        <f t="shared" si="1"/>
        <v>0</v>
      </c>
      <c r="F15" s="285"/>
    </row>
    <row r="16" spans="1:7" s="835" customFormat="1" ht="30" customHeight="1">
      <c r="A16" s="830" t="s">
        <v>669</v>
      </c>
      <c r="B16" s="831">
        <v>0</v>
      </c>
      <c r="C16" s="831">
        <v>0</v>
      </c>
      <c r="D16" s="832">
        <f>+C16</f>
        <v>0</v>
      </c>
      <c r="E16" s="833">
        <f>+D16-C16</f>
        <v>0</v>
      </c>
      <c r="F16" s="833"/>
      <c r="G16" s="834"/>
    </row>
    <row r="17" spans="1:6" ht="30" customHeight="1">
      <c r="A17" s="55" t="s">
        <v>306</v>
      </c>
      <c r="B17" s="286">
        <v>0</v>
      </c>
      <c r="C17" s="286">
        <v>0</v>
      </c>
      <c r="D17" s="765">
        <f t="shared" si="0"/>
        <v>0</v>
      </c>
      <c r="E17" s="285">
        <f t="shared" si="1"/>
        <v>0</v>
      </c>
      <c r="F17" s="285"/>
    </row>
    <row r="18" spans="1:6" ht="30" customHeight="1">
      <c r="A18" s="55" t="s">
        <v>307</v>
      </c>
      <c r="B18" s="286">
        <v>0</v>
      </c>
      <c r="C18" s="286">
        <v>0</v>
      </c>
      <c r="D18" s="765">
        <f t="shared" si="0"/>
        <v>0</v>
      </c>
      <c r="E18" s="285">
        <f t="shared" si="1"/>
        <v>0</v>
      </c>
      <c r="F18" s="285"/>
    </row>
    <row r="19" spans="1:6" ht="30" customHeight="1">
      <c r="A19" s="184" t="s">
        <v>557</v>
      </c>
      <c r="B19" s="287"/>
      <c r="C19" s="286">
        <v>0</v>
      </c>
      <c r="D19" s="765">
        <f>+C19</f>
        <v>0</v>
      </c>
      <c r="E19" s="288"/>
      <c r="F19" s="287"/>
    </row>
    <row r="20" spans="1:6" ht="47.25">
      <c r="A20" s="187" t="s">
        <v>74</v>
      </c>
      <c r="B20" s="286">
        <v>0</v>
      </c>
      <c r="C20" s="286">
        <v>0</v>
      </c>
      <c r="D20" s="288"/>
      <c r="E20" s="288"/>
      <c r="F20" s="285"/>
    </row>
    <row r="21" spans="1:7" s="835" customFormat="1" ht="36" customHeight="1">
      <c r="A21" s="836" t="s">
        <v>720</v>
      </c>
      <c r="B21" s="831">
        <v>0</v>
      </c>
      <c r="C21" s="831">
        <v>0</v>
      </c>
      <c r="D21" s="832">
        <f>+C21</f>
        <v>0</v>
      </c>
      <c r="E21" s="833"/>
      <c r="F21" s="833"/>
      <c r="G21" s="834"/>
    </row>
    <row r="22" spans="1:9" ht="40.5" customHeight="1" thickBot="1">
      <c r="A22" s="186" t="s">
        <v>102</v>
      </c>
      <c r="B22" s="287"/>
      <c r="C22" s="287"/>
      <c r="D22" s="342">
        <f>+C20</f>
        <v>0</v>
      </c>
      <c r="E22" s="342"/>
      <c r="F22" s="343"/>
      <c r="G22" s="343"/>
      <c r="I22" s="357"/>
    </row>
    <row r="23" spans="1:7" ht="30" customHeight="1" thickBot="1" thickTop="1">
      <c r="A23" s="103" t="s">
        <v>308</v>
      </c>
      <c r="B23" s="289"/>
      <c r="C23" s="763">
        <f>SUM(C5:C22)</f>
        <v>0</v>
      </c>
      <c r="D23" s="763">
        <f>SUM(D5:D22)</f>
        <v>0</v>
      </c>
      <c r="E23" s="763">
        <f>SUM(E5:E22)</f>
        <v>0</v>
      </c>
      <c r="F23" s="764"/>
      <c r="G23" s="764"/>
    </row>
    <row r="24" spans="1:6" ht="21.75" customHeight="1" thickTop="1">
      <c r="A24" s="327"/>
      <c r="B24" s="328"/>
      <c r="C24" s="328"/>
      <c r="D24" s="328"/>
      <c r="E24" s="328"/>
      <c r="F24" s="345"/>
    </row>
    <row r="25" spans="1:6" ht="30" customHeight="1">
      <c r="A25" s="327" t="s">
        <v>424</v>
      </c>
      <c r="B25" s="328"/>
      <c r="C25" s="328">
        <f>+D23</f>
        <v>0</v>
      </c>
      <c r="D25" s="328"/>
      <c r="E25" s="328"/>
      <c r="F25" s="345"/>
    </row>
    <row r="26" spans="1:6" ht="21.75" customHeight="1">
      <c r="A26" s="327"/>
      <c r="B26" s="328"/>
      <c r="C26" s="328"/>
      <c r="D26" s="328"/>
      <c r="E26" s="328"/>
      <c r="F26" s="345"/>
    </row>
    <row r="27" spans="1:6" s="352" customFormat="1" ht="15.75" customHeight="1" thickBot="1">
      <c r="A27" s="348"/>
      <c r="B27" s="349" t="s">
        <v>321</v>
      </c>
      <c r="C27" s="349" t="s">
        <v>322</v>
      </c>
      <c r="D27" s="349" t="s">
        <v>323</v>
      </c>
      <c r="E27" s="349"/>
      <c r="F27" s="350"/>
    </row>
    <row r="28" spans="1:6" s="346" customFormat="1" ht="30" customHeight="1" thickBot="1" thickTop="1">
      <c r="A28" s="347" t="s">
        <v>320</v>
      </c>
      <c r="B28" s="289"/>
      <c r="C28" s="289"/>
      <c r="D28" s="289"/>
      <c r="E28" s="328"/>
      <c r="F28" s="344"/>
    </row>
    <row r="29" spans="1:6" s="346" customFormat="1" ht="30" customHeight="1" thickTop="1">
      <c r="A29" s="639"/>
      <c r="B29" s="328"/>
      <c r="C29" s="328"/>
      <c r="D29" s="328"/>
      <c r="E29" s="328"/>
      <c r="F29" s="344"/>
    </row>
    <row r="30" spans="1:2" ht="15.75">
      <c r="A30" s="14"/>
      <c r="B30" s="14"/>
    </row>
    <row r="31" spans="1:2" ht="15.75">
      <c r="A31" s="14" t="s">
        <v>0</v>
      </c>
      <c r="B31" s="14"/>
    </row>
    <row r="32" ht="15.75">
      <c r="A32" s="30" t="s">
        <v>677</v>
      </c>
    </row>
    <row r="33" ht="15.75">
      <c r="A33" s="30" t="s">
        <v>76</v>
      </c>
    </row>
    <row r="62" spans="1:6" ht="26.25">
      <c r="A62" s="52"/>
      <c r="B62" s="52"/>
      <c r="C62" s="17"/>
      <c r="D62" s="17"/>
      <c r="E62" s="17"/>
      <c r="F62" s="17"/>
    </row>
  </sheetData>
  <sheetProtection/>
  <printOptions horizontalCentered="1"/>
  <pageMargins left="0.3937007874015748" right="0.3937007874015748" top="0.3937007874015748" bottom="0.3937007874015748" header="0" footer="0.1968503937007874"/>
  <pageSetup fitToHeight="1" fitToWidth="1" orientation="landscape" paperSize="9" scale="46" r:id="rId2"/>
  <headerFooter alignWithMargins="0">
    <oddFooter>&amp;C&amp;"Times New Roman,Normale\&amp;8- STUDI RIUNITI -
1</oddFooter>
  </headerFooter>
  <drawing r:id="rId1"/>
</worksheet>
</file>

<file path=xl/worksheets/sheet11.xml><?xml version="1.0" encoding="utf-8"?>
<worksheet xmlns="http://schemas.openxmlformats.org/spreadsheetml/2006/main" xmlns:r="http://schemas.openxmlformats.org/officeDocument/2006/relationships">
  <sheetPr>
    <tabColor rgb="FF92D050"/>
  </sheetPr>
  <dimension ref="A1:F50"/>
  <sheetViews>
    <sheetView tabSelected="1" zoomScalePageLayoutView="0" workbookViewId="0" topLeftCell="A1">
      <selection activeCell="D6" sqref="D6"/>
    </sheetView>
  </sheetViews>
  <sheetFormatPr defaultColWidth="8.8515625" defaultRowHeight="12.75"/>
  <cols>
    <col min="1" max="1" width="31.8515625" style="30" customWidth="1"/>
    <col min="2" max="2" width="25.7109375" style="30" customWidth="1"/>
    <col min="3" max="3" width="31.57421875" style="14" customWidth="1"/>
    <col min="4" max="5" width="29.8515625" style="59" customWidth="1"/>
    <col min="6" max="6" width="25.8515625" style="14" customWidth="1"/>
    <col min="7" max="8" width="23.7109375" style="14" customWidth="1"/>
    <col min="9" max="16384" width="8.8515625" style="14" customWidth="1"/>
  </cols>
  <sheetData>
    <row r="1" spans="1:3" ht="30.75" customHeight="1">
      <c r="A1" s="829" t="s">
        <v>722</v>
      </c>
      <c r="B1" s="218"/>
      <c r="C1" s="135"/>
    </row>
    <row r="2" spans="1:6" s="346" customFormat="1" ht="30" customHeight="1">
      <c r="A2" s="911" t="s">
        <v>721</v>
      </c>
      <c r="B2" s="911"/>
      <c r="C2" s="911"/>
      <c r="D2" s="838"/>
      <c r="E2" s="838"/>
      <c r="F2" s="344"/>
    </row>
    <row r="3" spans="1:6" s="346" customFormat="1" ht="30" customHeight="1" thickBot="1">
      <c r="A3" s="910" t="s">
        <v>724</v>
      </c>
      <c r="B3" s="910"/>
      <c r="C3" s="910"/>
      <c r="D3" s="838"/>
      <c r="E3" s="838"/>
      <c r="F3" s="344"/>
    </row>
    <row r="4" spans="1:5" ht="30" customHeight="1" thickBot="1" thickTop="1">
      <c r="A4" s="381" t="s">
        <v>296</v>
      </c>
      <c r="B4" s="912" t="s">
        <v>676</v>
      </c>
      <c r="C4" s="913"/>
      <c r="D4" s="838"/>
      <c r="E4" s="838"/>
    </row>
    <row r="5" spans="1:5" ht="30" customHeight="1" thickTop="1">
      <c r="A5" s="379" t="s">
        <v>297</v>
      </c>
      <c r="B5" s="914">
        <v>0</v>
      </c>
      <c r="C5" s="915"/>
      <c r="D5" s="838"/>
      <c r="E5" s="838"/>
    </row>
    <row r="6" spans="1:5" ht="30" customHeight="1">
      <c r="A6" s="55" t="s">
        <v>298</v>
      </c>
      <c r="B6" s="916">
        <v>0</v>
      </c>
      <c r="C6" s="917">
        <v>0</v>
      </c>
      <c r="D6" s="838"/>
      <c r="E6" s="838"/>
    </row>
    <row r="7" spans="1:5" ht="30" customHeight="1">
      <c r="A7" s="55" t="s">
        <v>672</v>
      </c>
      <c r="B7" s="916">
        <v>0</v>
      </c>
      <c r="C7" s="917">
        <v>0</v>
      </c>
      <c r="D7" s="838"/>
      <c r="E7" s="838"/>
    </row>
    <row r="8" spans="1:6" ht="30" customHeight="1">
      <c r="A8" s="55" t="s">
        <v>300</v>
      </c>
      <c r="B8" s="916">
        <v>0</v>
      </c>
      <c r="C8" s="917">
        <v>0</v>
      </c>
      <c r="D8" s="838"/>
      <c r="E8" s="838"/>
      <c r="F8" s="15"/>
    </row>
    <row r="9" spans="1:6" ht="30" customHeight="1">
      <c r="A9" s="55" t="s">
        <v>301</v>
      </c>
      <c r="B9" s="916">
        <v>0</v>
      </c>
      <c r="C9" s="917">
        <v>0</v>
      </c>
      <c r="D9" s="838"/>
      <c r="E9" s="838"/>
      <c r="F9" s="15"/>
    </row>
    <row r="10" spans="1:6" ht="30" customHeight="1">
      <c r="A10" s="55" t="s">
        <v>673</v>
      </c>
      <c r="B10" s="916">
        <v>0</v>
      </c>
      <c r="C10" s="917">
        <v>0</v>
      </c>
      <c r="D10" s="838"/>
      <c r="E10" s="838"/>
      <c r="F10" s="15"/>
    </row>
    <row r="11" spans="1:6" ht="30" customHeight="1">
      <c r="A11" s="55" t="s">
        <v>303</v>
      </c>
      <c r="B11" s="916">
        <v>0</v>
      </c>
      <c r="C11" s="917">
        <v>0</v>
      </c>
      <c r="D11" s="838"/>
      <c r="E11" s="838"/>
      <c r="F11" s="15"/>
    </row>
    <row r="12" spans="1:6" ht="30" customHeight="1">
      <c r="A12" s="55" t="s">
        <v>304</v>
      </c>
      <c r="B12" s="916">
        <v>0</v>
      </c>
      <c r="C12" s="917">
        <v>0</v>
      </c>
      <c r="D12" s="838"/>
      <c r="E12" s="838"/>
      <c r="F12" s="15"/>
    </row>
    <row r="13" spans="1:5" ht="30" customHeight="1">
      <c r="A13" s="55" t="s">
        <v>674</v>
      </c>
      <c r="B13" s="916">
        <v>0</v>
      </c>
      <c r="C13" s="917">
        <v>0</v>
      </c>
      <c r="D13" s="838"/>
      <c r="E13" s="838"/>
    </row>
    <row r="14" spans="1:5" ht="30" customHeight="1">
      <c r="A14" s="55" t="s">
        <v>306</v>
      </c>
      <c r="B14" s="916">
        <v>0</v>
      </c>
      <c r="C14" s="917">
        <v>0</v>
      </c>
      <c r="D14" s="838"/>
      <c r="E14" s="838"/>
    </row>
    <row r="15" spans="1:5" ht="30" customHeight="1">
      <c r="A15" s="55" t="s">
        <v>307</v>
      </c>
      <c r="B15" s="916">
        <v>0</v>
      </c>
      <c r="C15" s="917">
        <v>0</v>
      </c>
      <c r="D15" s="838"/>
      <c r="E15" s="838"/>
    </row>
    <row r="16" spans="1:5" ht="30" customHeight="1">
      <c r="A16" s="380" t="s">
        <v>675</v>
      </c>
      <c r="B16" s="918">
        <v>0</v>
      </c>
      <c r="C16" s="919">
        <v>0</v>
      </c>
      <c r="D16" s="838"/>
      <c r="E16" s="838"/>
    </row>
    <row r="17" spans="1:5" ht="30" customHeight="1">
      <c r="A17" s="327"/>
      <c r="B17" s="920">
        <f>SUM(B5:C16)</f>
        <v>0</v>
      </c>
      <c r="C17" s="921">
        <v>0</v>
      </c>
      <c r="D17" s="838"/>
      <c r="E17" s="838"/>
    </row>
    <row r="18" spans="1:5" ht="21.75" customHeight="1">
      <c r="A18" s="327"/>
      <c r="B18" s="328"/>
      <c r="C18" s="328"/>
      <c r="D18" s="838"/>
      <c r="E18" s="838"/>
    </row>
    <row r="19" spans="1:2" ht="15.75">
      <c r="A19" s="14"/>
      <c r="B19" s="14"/>
    </row>
    <row r="21" ht="15.75">
      <c r="A21" s="30" t="s">
        <v>723</v>
      </c>
    </row>
    <row r="50" spans="1:6" ht="26.25">
      <c r="A50" s="52"/>
      <c r="B50" s="52"/>
      <c r="C50" s="17"/>
      <c r="D50" s="839"/>
      <c r="E50" s="839"/>
      <c r="F50" s="17"/>
    </row>
  </sheetData>
  <sheetProtection/>
  <mergeCells count="16">
    <mergeCell ref="B8:C8"/>
    <mergeCell ref="B15:C15"/>
    <mergeCell ref="B16:C16"/>
    <mergeCell ref="B17:C17"/>
    <mergeCell ref="B9:C9"/>
    <mergeCell ref="B10:C10"/>
    <mergeCell ref="B11:C11"/>
    <mergeCell ref="B12:C12"/>
    <mergeCell ref="B13:C13"/>
    <mergeCell ref="B14:C14"/>
    <mergeCell ref="A3:C3"/>
    <mergeCell ref="A2:C2"/>
    <mergeCell ref="B4:C4"/>
    <mergeCell ref="B5:C5"/>
    <mergeCell ref="B6:C6"/>
    <mergeCell ref="B7:C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K56"/>
  <sheetViews>
    <sheetView zoomScalePageLayoutView="0" workbookViewId="0" topLeftCell="A31">
      <selection activeCell="B36" sqref="B36"/>
    </sheetView>
  </sheetViews>
  <sheetFormatPr defaultColWidth="9.140625" defaultRowHeight="12.75"/>
  <cols>
    <col min="1" max="1" width="9.140625" style="16" customWidth="1"/>
    <col min="2" max="2" width="57.8515625" style="14" customWidth="1"/>
    <col min="3" max="3" width="18.8515625" style="14" customWidth="1"/>
    <col min="4" max="4" width="16.140625" style="14" customWidth="1"/>
    <col min="5" max="5" width="9.140625" style="14" customWidth="1"/>
    <col min="6" max="6" width="15.7109375" style="14" customWidth="1"/>
    <col min="7" max="16384" width="9.140625" style="14" customWidth="1"/>
  </cols>
  <sheetData>
    <row r="1" spans="2:11" ht="15.75">
      <c r="B1" s="251" t="s">
        <v>545</v>
      </c>
      <c r="C1" s="251"/>
      <c r="D1" s="251"/>
      <c r="E1" s="251"/>
      <c r="F1" s="251"/>
      <c r="G1" s="251"/>
      <c r="H1" s="251"/>
      <c r="I1" s="135"/>
      <c r="J1" s="135"/>
      <c r="K1" s="135"/>
    </row>
    <row r="2" ht="9" customHeight="1"/>
    <row r="3" spans="2:4" ht="15.75">
      <c r="B3" s="13"/>
      <c r="C3" s="256" t="s">
        <v>548</v>
      </c>
      <c r="D3" s="256" t="s">
        <v>550</v>
      </c>
    </row>
    <row r="4" spans="2:4" ht="52.5" customHeight="1">
      <c r="B4" s="684" t="s">
        <v>546</v>
      </c>
      <c r="C4" s="684"/>
      <c r="D4" s="684"/>
    </row>
    <row r="5" spans="2:4" ht="27" customHeight="1">
      <c r="B5" s="252" t="s">
        <v>547</v>
      </c>
      <c r="C5" s="357"/>
      <c r="D5" s="357"/>
    </row>
    <row r="6" spans="2:4" ht="33.75" customHeight="1">
      <c r="B6" s="253" t="s">
        <v>555</v>
      </c>
      <c r="C6" s="594"/>
      <c r="D6" s="594"/>
    </row>
    <row r="7" spans="1:5" ht="16.5" thickBot="1">
      <c r="A7" s="669" t="s">
        <v>551</v>
      </c>
      <c r="B7" s="257" t="s">
        <v>11</v>
      </c>
      <c r="C7" s="761">
        <f>SUM(C4:C6)</f>
        <v>0</v>
      </c>
      <c r="D7" s="761">
        <f>SUM(D4:D6)</f>
        <v>0</v>
      </c>
      <c r="E7" s="14" t="s">
        <v>551</v>
      </c>
    </row>
    <row r="8" ht="9" customHeight="1">
      <c r="B8" s="254"/>
    </row>
    <row r="9" spans="3:4" ht="15.75">
      <c r="C9" s="256" t="s">
        <v>548</v>
      </c>
      <c r="D9" s="256" t="s">
        <v>550</v>
      </c>
    </row>
    <row r="10" spans="1:5" ht="35.25" customHeight="1">
      <c r="A10" s="669" t="s">
        <v>553</v>
      </c>
      <c r="B10" s="255" t="s">
        <v>552</v>
      </c>
      <c r="C10" s="593"/>
      <c r="D10" s="593"/>
      <c r="E10" s="14" t="s">
        <v>553</v>
      </c>
    </row>
    <row r="11" ht="9" customHeight="1">
      <c r="A11" s="669"/>
    </row>
    <row r="12" spans="1:4" ht="15.75">
      <c r="A12" s="669"/>
      <c r="C12" s="256" t="s">
        <v>548</v>
      </c>
      <c r="D12" s="256" t="s">
        <v>550</v>
      </c>
    </row>
    <row r="13" spans="1:6" ht="94.5">
      <c r="A13" s="669" t="s">
        <v>554</v>
      </c>
      <c r="B13" s="255" t="s">
        <v>622</v>
      </c>
      <c r="C13" s="709">
        <v>0</v>
      </c>
      <c r="D13" s="709">
        <f>+C13*0.22</f>
        <v>0</v>
      </c>
      <c r="E13" s="14" t="s">
        <v>554</v>
      </c>
      <c r="F13" s="723"/>
    </row>
    <row r="14" ht="9" customHeight="1">
      <c r="A14" s="669"/>
    </row>
    <row r="15" spans="1:4" ht="15.75">
      <c r="A15" s="669"/>
      <c r="C15" s="256" t="s">
        <v>548</v>
      </c>
      <c r="D15" s="256" t="s">
        <v>550</v>
      </c>
    </row>
    <row r="16" spans="1:5" ht="63">
      <c r="A16" s="669" t="s">
        <v>556</v>
      </c>
      <c r="B16" s="255" t="s">
        <v>591</v>
      </c>
      <c r="C16" s="593">
        <v>0</v>
      </c>
      <c r="D16" s="593">
        <f>+C16*0.22</f>
        <v>0</v>
      </c>
      <c r="E16" s="14" t="s">
        <v>556</v>
      </c>
    </row>
    <row r="17" ht="9" customHeight="1"/>
    <row r="18" spans="3:4" ht="15.75">
      <c r="C18" s="256" t="s">
        <v>548</v>
      </c>
      <c r="D18" s="256" t="s">
        <v>550</v>
      </c>
    </row>
    <row r="19" spans="1:5" ht="36.75" customHeight="1">
      <c r="A19" s="669" t="s">
        <v>2</v>
      </c>
      <c r="B19" s="255" t="s">
        <v>1</v>
      </c>
      <c r="C19" s="593"/>
      <c r="D19" s="593"/>
      <c r="E19" s="14" t="s">
        <v>2</v>
      </c>
    </row>
    <row r="20" ht="9" customHeight="1">
      <c r="A20" s="669"/>
    </row>
    <row r="21" spans="1:4" ht="15.75">
      <c r="A21" s="669"/>
      <c r="C21" s="256" t="s">
        <v>548</v>
      </c>
      <c r="D21" s="256" t="s">
        <v>550</v>
      </c>
    </row>
    <row r="22" spans="1:5" ht="55.5" customHeight="1">
      <c r="A22" s="669" t="s">
        <v>4</v>
      </c>
      <c r="B22" s="255" t="s">
        <v>3</v>
      </c>
      <c r="C22" s="593"/>
      <c r="D22" s="593"/>
      <c r="E22" s="14" t="s">
        <v>4</v>
      </c>
    </row>
    <row r="23" ht="9" customHeight="1">
      <c r="A23" s="669"/>
    </row>
    <row r="24" spans="1:4" ht="15.75">
      <c r="A24" s="669"/>
      <c r="B24" s="13"/>
      <c r="C24" s="256" t="s">
        <v>548</v>
      </c>
      <c r="D24" s="256" t="s">
        <v>550</v>
      </c>
    </row>
    <row r="25" spans="1:4" ht="15.75">
      <c r="A25" s="669"/>
      <c r="B25" s="922" t="s">
        <v>402</v>
      </c>
      <c r="C25" s="922"/>
      <c r="D25" s="922"/>
    </row>
    <row r="26" spans="1:4" ht="31.5">
      <c r="A26" s="669" t="s">
        <v>5</v>
      </c>
      <c r="B26" s="252" t="s">
        <v>73</v>
      </c>
      <c r="C26" s="315">
        <f>+VF1!C59</f>
        <v>0</v>
      </c>
      <c r="D26" s="315">
        <f>+'DETT VF'!C15</f>
        <v>0</v>
      </c>
    </row>
    <row r="27" spans="1:5" ht="16.5" thickBot="1">
      <c r="A27" s="669"/>
      <c r="B27" s="257" t="s">
        <v>53</v>
      </c>
      <c r="C27" s="761">
        <f>SUM(C26:C26)</f>
        <v>0</v>
      </c>
      <c r="D27" s="761">
        <f>SUM(D26:D26)</f>
        <v>0</v>
      </c>
      <c r="E27" s="14" t="s">
        <v>5</v>
      </c>
    </row>
    <row r="28" ht="9" customHeight="1">
      <c r="A28" s="669"/>
    </row>
    <row r="29" spans="1:4" ht="15.75">
      <c r="A29" s="669"/>
      <c r="C29" s="256" t="s">
        <v>548</v>
      </c>
      <c r="D29" s="256" t="s">
        <v>550</v>
      </c>
    </row>
    <row r="30" spans="1:5" ht="78.75">
      <c r="A30" s="669" t="s">
        <v>6</v>
      </c>
      <c r="B30" s="255" t="s">
        <v>7</v>
      </c>
      <c r="C30" s="593">
        <v>0</v>
      </c>
      <c r="D30" s="593">
        <f>+C30*0.22</f>
        <v>0</v>
      </c>
      <c r="E30" s="14" t="s">
        <v>6</v>
      </c>
    </row>
    <row r="31" ht="9" customHeight="1">
      <c r="A31" s="669"/>
    </row>
    <row r="32" spans="1:4" ht="15.75">
      <c r="A32" s="669"/>
      <c r="C32" s="256" t="s">
        <v>548</v>
      </c>
      <c r="D32" s="256" t="s">
        <v>550</v>
      </c>
    </row>
    <row r="33" spans="1:5" ht="63">
      <c r="A33" s="669" t="s">
        <v>8</v>
      </c>
      <c r="B33" s="255" t="s">
        <v>180</v>
      </c>
      <c r="C33" s="593"/>
      <c r="D33" s="593"/>
      <c r="E33" s="14" t="s">
        <v>8</v>
      </c>
    </row>
    <row r="34" ht="9" customHeight="1"/>
    <row r="35" spans="3:4" ht="15.75">
      <c r="C35" s="256" t="s">
        <v>548</v>
      </c>
      <c r="D35" s="256" t="s">
        <v>550</v>
      </c>
    </row>
    <row r="36" spans="1:5" ht="31.5">
      <c r="A36" s="669" t="s">
        <v>666</v>
      </c>
      <c r="B36" s="255" t="s">
        <v>425</v>
      </c>
      <c r="C36" s="593"/>
      <c r="D36" s="593"/>
      <c r="E36" s="14" t="s">
        <v>24</v>
      </c>
    </row>
    <row r="37" ht="9" customHeight="1">
      <c r="A37" s="669"/>
    </row>
    <row r="38" spans="1:4" ht="15.75">
      <c r="A38" s="669"/>
      <c r="C38" s="256" t="s">
        <v>548</v>
      </c>
      <c r="D38" s="256" t="s">
        <v>550</v>
      </c>
    </row>
    <row r="39" spans="1:5" ht="47.25">
      <c r="A39" s="669" t="s">
        <v>24</v>
      </c>
      <c r="B39" s="255" t="s">
        <v>426</v>
      </c>
      <c r="C39" s="593"/>
      <c r="D39" s="593"/>
      <c r="E39" s="14" t="s">
        <v>511</v>
      </c>
    </row>
    <row r="40" spans="1:4" ht="9" customHeight="1">
      <c r="A40" s="669"/>
      <c r="B40" s="657"/>
      <c r="C40" s="658"/>
      <c r="D40" s="658"/>
    </row>
    <row r="41" spans="1:4" ht="15.75">
      <c r="A41" s="669"/>
      <c r="C41" s="256" t="s">
        <v>548</v>
      </c>
      <c r="D41" s="256" t="s">
        <v>550</v>
      </c>
    </row>
    <row r="42" spans="1:5" ht="31.5">
      <c r="A42" s="669" t="s">
        <v>511</v>
      </c>
      <c r="B42" s="255" t="s">
        <v>427</v>
      </c>
      <c r="C42" s="593"/>
      <c r="D42" s="593"/>
      <c r="E42" s="14" t="s">
        <v>21</v>
      </c>
    </row>
    <row r="43" spans="1:4" ht="9" customHeight="1">
      <c r="A43" s="669"/>
      <c r="B43" s="657"/>
      <c r="C43" s="658"/>
      <c r="D43" s="658"/>
    </row>
    <row r="44" spans="1:4" ht="15.75">
      <c r="A44" s="669"/>
      <c r="C44" s="256" t="s">
        <v>548</v>
      </c>
      <c r="D44" s="256" t="s">
        <v>550</v>
      </c>
    </row>
    <row r="45" spans="1:5" ht="31.5">
      <c r="A45" s="669" t="s">
        <v>21</v>
      </c>
      <c r="B45" s="255" t="s">
        <v>651</v>
      </c>
      <c r="C45" s="593"/>
      <c r="D45" s="593"/>
      <c r="E45" s="14" t="s">
        <v>228</v>
      </c>
    </row>
    <row r="46" ht="9" customHeight="1"/>
    <row r="47" spans="1:4" ht="15.75">
      <c r="A47" s="669"/>
      <c r="C47" s="256" t="s">
        <v>548</v>
      </c>
      <c r="D47" s="256" t="s">
        <v>550</v>
      </c>
    </row>
    <row r="48" spans="1:5" ht="47.25">
      <c r="A48" s="669" t="s">
        <v>228</v>
      </c>
      <c r="B48" s="255" t="s">
        <v>565</v>
      </c>
      <c r="C48" s="593">
        <v>0</v>
      </c>
      <c r="D48" s="593">
        <f>+C48*0.22</f>
        <v>0</v>
      </c>
      <c r="E48" s="14" t="s">
        <v>230</v>
      </c>
    </row>
    <row r="49" ht="9" customHeight="1"/>
    <row r="50" spans="1:4" ht="15.75">
      <c r="A50" s="669"/>
      <c r="C50" s="256" t="s">
        <v>548</v>
      </c>
      <c r="D50" s="256" t="s">
        <v>550</v>
      </c>
    </row>
    <row r="51" spans="1:5" ht="47.25">
      <c r="A51" s="669" t="s">
        <v>230</v>
      </c>
      <c r="B51" s="255" t="s">
        <v>564</v>
      </c>
      <c r="C51" s="593"/>
      <c r="D51" s="593"/>
      <c r="E51" s="14" t="s">
        <v>563</v>
      </c>
    </row>
    <row r="52" ht="9" customHeight="1"/>
    <row r="53" spans="1:4" ht="15.75">
      <c r="A53" s="669"/>
      <c r="C53" s="256" t="s">
        <v>548</v>
      </c>
      <c r="D53" s="256" t="s">
        <v>550</v>
      </c>
    </row>
    <row r="54" spans="1:5" ht="31.5">
      <c r="A54" s="669" t="s">
        <v>563</v>
      </c>
      <c r="B54" s="827" t="s">
        <v>716</v>
      </c>
      <c r="C54" s="593"/>
      <c r="D54" s="593"/>
      <c r="E54" s="14" t="s">
        <v>566</v>
      </c>
    </row>
    <row r="55" ht="9" customHeight="1"/>
    <row r="56" spans="1:5" s="16" customFormat="1" ht="16.5" thickBot="1">
      <c r="A56" s="669" t="s">
        <v>566</v>
      </c>
      <c r="B56" s="591"/>
      <c r="C56" s="258" t="s">
        <v>231</v>
      </c>
      <c r="D56" s="762">
        <f>+D33+D30+D27+D22+D19+D16+D13+D10+D7+D36+D39+D42+D54+D45+D48+D51</f>
        <v>0</v>
      </c>
      <c r="E56" s="14" t="s">
        <v>567</v>
      </c>
    </row>
    <row r="57" ht="16.5" thickTop="1"/>
  </sheetData>
  <sheetProtection/>
  <mergeCells count="1">
    <mergeCell ref="B25:D25"/>
  </mergeCells>
  <printOptions horizontalCentered="1"/>
  <pageMargins left="0.3937007874015748" right="0.3937007874015748" top="0.3937007874015748" bottom="0.3937007874015748" header="0.5118110236220472" footer="0.5118110236220472"/>
  <pageSetup fitToHeight="1" fitToWidth="1" orientation="portrait" paperSize="9" scale="61" r:id="rId1"/>
</worksheet>
</file>

<file path=xl/worksheets/sheet13.xml><?xml version="1.0" encoding="utf-8"?>
<worksheet xmlns="http://schemas.openxmlformats.org/spreadsheetml/2006/main" xmlns:r="http://schemas.openxmlformats.org/officeDocument/2006/relationships">
  <sheetPr>
    <tabColor rgb="FF92D050"/>
  </sheetPr>
  <dimension ref="A1:G25"/>
  <sheetViews>
    <sheetView zoomScalePageLayoutView="0" workbookViewId="0" topLeftCell="A1">
      <selection activeCell="H25" sqref="H25"/>
    </sheetView>
  </sheetViews>
  <sheetFormatPr defaultColWidth="9.140625" defaultRowHeight="12.75"/>
  <cols>
    <col min="2" max="2" width="22.00390625" style="0" customWidth="1"/>
    <col min="3" max="3" width="49.140625" style="0" customWidth="1"/>
  </cols>
  <sheetData>
    <row r="1" spans="1:3" s="14" customFormat="1" ht="30.75" customHeight="1">
      <c r="A1" s="716" t="s">
        <v>592</v>
      </c>
      <c r="B1" s="716"/>
      <c r="C1" s="717"/>
    </row>
    <row r="2" spans="1:7" s="57" customFormat="1" ht="41.25" customHeight="1" thickBot="1">
      <c r="A2" s="61" t="s">
        <v>568</v>
      </c>
      <c r="B2" s="61"/>
      <c r="C2" s="62"/>
      <c r="D2" s="105"/>
      <c r="F2" s="105"/>
      <c r="G2" s="105"/>
    </row>
    <row r="3" spans="1:7" s="57" customFormat="1" ht="30" customHeight="1" thickTop="1">
      <c r="A3" s="706"/>
      <c r="B3" s="708" t="s">
        <v>569</v>
      </c>
      <c r="C3" s="105"/>
      <c r="D3" s="105"/>
      <c r="F3" s="105"/>
      <c r="G3" s="105"/>
    </row>
    <row r="4" spans="2:3" s="718" customFormat="1" ht="30" customHeight="1">
      <c r="B4" s="719" t="s">
        <v>570</v>
      </c>
      <c r="C4" s="719" t="s">
        <v>593</v>
      </c>
    </row>
    <row r="5" spans="1:3" s="14" customFormat="1" ht="24.75" customHeight="1">
      <c r="A5" s="5" t="s">
        <v>571</v>
      </c>
      <c r="B5" s="707"/>
      <c r="C5" s="707"/>
    </row>
    <row r="6" spans="1:3" s="14" customFormat="1" ht="24.75" customHeight="1">
      <c r="A6" s="5" t="s">
        <v>572</v>
      </c>
      <c r="B6" s="5"/>
      <c r="C6" s="5"/>
    </row>
    <row r="7" spans="1:3" s="14" customFormat="1" ht="24.75" customHeight="1">
      <c r="A7" s="5" t="s">
        <v>573</v>
      </c>
      <c r="B7" s="707"/>
      <c r="C7" s="707"/>
    </row>
    <row r="8" spans="1:3" s="14" customFormat="1" ht="24.75" customHeight="1">
      <c r="A8" s="5" t="s">
        <v>574</v>
      </c>
      <c r="B8" s="5"/>
      <c r="C8" s="5"/>
    </row>
    <row r="9" spans="1:3" s="14" customFormat="1" ht="24.75" customHeight="1">
      <c r="A9" s="5" t="s">
        <v>575</v>
      </c>
      <c r="B9" s="707"/>
      <c r="C9" s="707"/>
    </row>
    <row r="10" spans="1:3" s="14" customFormat="1" ht="24.75" customHeight="1">
      <c r="A10" s="5" t="s">
        <v>576</v>
      </c>
      <c r="B10" s="5"/>
      <c r="C10" s="5"/>
    </row>
    <row r="11" spans="1:3" s="14" customFormat="1" ht="24.75" customHeight="1">
      <c r="A11" s="5" t="s">
        <v>577</v>
      </c>
      <c r="B11" s="707"/>
      <c r="C11" s="707"/>
    </row>
    <row r="12" spans="1:3" s="14" customFormat="1" ht="24.75" customHeight="1">
      <c r="A12" s="5" t="s">
        <v>578</v>
      </c>
      <c r="B12" s="5"/>
      <c r="C12" s="5"/>
    </row>
    <row r="13" spans="1:3" s="14" customFormat="1" ht="24.75" customHeight="1">
      <c r="A13" s="5" t="s">
        <v>579</v>
      </c>
      <c r="B13" s="707"/>
      <c r="C13" s="707"/>
    </row>
    <row r="14" spans="1:3" s="14" customFormat="1" ht="24.75" customHeight="1">
      <c r="A14" s="5" t="s">
        <v>580</v>
      </c>
      <c r="B14" s="5"/>
      <c r="C14" s="5"/>
    </row>
    <row r="15" s="14" customFormat="1" ht="15.75"/>
    <row r="16" s="14" customFormat="1" ht="15.75"/>
    <row r="17" s="14" customFormat="1" ht="15.75"/>
    <row r="18" s="14" customFormat="1" ht="15.75"/>
    <row r="19" s="14" customFormat="1" ht="15.75"/>
    <row r="20" s="14" customFormat="1" ht="15.75"/>
    <row r="21" s="14" customFormat="1" ht="15.75"/>
    <row r="22" s="14" customFormat="1" ht="15.75"/>
    <row r="23" s="14" customFormat="1" ht="15.75"/>
    <row r="24" s="14" customFormat="1" ht="15.75"/>
    <row r="25" ht="15.75">
      <c r="F25" s="14"/>
    </row>
  </sheetData>
  <sheetProtection/>
  <printOptions horizontalCentered="1"/>
  <pageMargins left="0" right="0" top="0.7480314960629921" bottom="0.7480314960629921" header="0.31496062992125984" footer="0.31496062992125984"/>
  <pageSetup orientation="portrait" paperSize="9" r:id="rId1"/>
</worksheet>
</file>

<file path=xl/worksheets/sheet14.xml><?xml version="1.0" encoding="utf-8"?>
<worksheet xmlns="http://schemas.openxmlformats.org/spreadsheetml/2006/main" xmlns:r="http://schemas.openxmlformats.org/officeDocument/2006/relationships">
  <sheetPr>
    <tabColor rgb="FF92D050"/>
  </sheetPr>
  <dimension ref="A1:G7"/>
  <sheetViews>
    <sheetView zoomScalePageLayoutView="0" workbookViewId="0" topLeftCell="A1">
      <selection activeCell="D3" sqref="D3"/>
    </sheetView>
  </sheetViews>
  <sheetFormatPr defaultColWidth="9.140625" defaultRowHeight="12.75"/>
  <cols>
    <col min="2" max="2" width="20.7109375" style="0" customWidth="1"/>
    <col min="3" max="3" width="15.7109375" style="0" customWidth="1"/>
    <col min="4" max="4" width="23.57421875" style="0" customWidth="1"/>
    <col min="5" max="5" width="27.57421875" style="0" customWidth="1"/>
    <col min="6" max="6" width="10.421875" style="0" customWidth="1"/>
    <col min="7" max="7" width="20.7109375" style="0" customWidth="1"/>
  </cols>
  <sheetData>
    <row r="1" spans="1:3" s="14" customFormat="1" ht="30.75" customHeight="1">
      <c r="A1" s="134" t="s">
        <v>623</v>
      </c>
      <c r="B1" s="134"/>
      <c r="C1" s="134"/>
    </row>
    <row r="2" spans="1:7" s="57" customFormat="1" ht="41.25" customHeight="1">
      <c r="A2" s="706" t="s">
        <v>624</v>
      </c>
      <c r="B2" s="706"/>
      <c r="C2" s="105"/>
      <c r="D2" s="105"/>
      <c r="F2" s="105"/>
      <c r="G2" s="105"/>
    </row>
    <row r="3" spans="1:6" s="727" customFormat="1" ht="31.5" customHeight="1">
      <c r="A3" s="724"/>
      <c r="B3" s="725" t="s">
        <v>625</v>
      </c>
      <c r="C3" s="726" t="s">
        <v>626</v>
      </c>
      <c r="D3" s="741" t="s">
        <v>640</v>
      </c>
      <c r="E3" s="724" t="s">
        <v>517</v>
      </c>
      <c r="F3" s="724" t="s">
        <v>627</v>
      </c>
    </row>
    <row r="4" spans="1:6" s="14" customFormat="1" ht="24.75" customHeight="1">
      <c r="A4" s="5" t="s">
        <v>628</v>
      </c>
      <c r="B4" s="728"/>
      <c r="C4" s="729"/>
      <c r="D4" s="5"/>
      <c r="E4" s="5"/>
      <c r="F4" s="5"/>
    </row>
    <row r="5" spans="1:6" s="14" customFormat="1" ht="24.75" customHeight="1">
      <c r="A5" s="5" t="s">
        <v>629</v>
      </c>
      <c r="B5" s="728"/>
      <c r="C5" s="729"/>
      <c r="D5" s="5"/>
      <c r="E5" s="5"/>
      <c r="F5" s="5"/>
    </row>
    <row r="6" spans="1:6" s="14" customFormat="1" ht="24.75" customHeight="1">
      <c r="A6" s="5" t="s">
        <v>630</v>
      </c>
      <c r="B6" s="5"/>
      <c r="C6" s="730"/>
      <c r="D6" s="5"/>
      <c r="E6" s="5"/>
      <c r="F6" s="5"/>
    </row>
    <row r="7" spans="1:6" s="14" customFormat="1" ht="24.75" customHeight="1">
      <c r="A7" s="5" t="s">
        <v>631</v>
      </c>
      <c r="B7" s="11"/>
      <c r="C7" s="11"/>
      <c r="D7" s="5"/>
      <c r="E7" s="5"/>
      <c r="F7" s="5"/>
    </row>
    <row r="8" s="14" customFormat="1" ht="15.75"/>
    <row r="9" s="14" customFormat="1" ht="15.75"/>
    <row r="10" s="14" customFormat="1" ht="15.75"/>
    <row r="11" s="14" customFormat="1" ht="15.75"/>
    <row r="12" s="14" customFormat="1" ht="15.75"/>
    <row r="13" s="14" customFormat="1" ht="15.75"/>
    <row r="14" s="14" customFormat="1" ht="15.75"/>
    <row r="15" s="14" customFormat="1" ht="15.7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6">
      <selection activeCell="F22" sqref="F22"/>
    </sheetView>
  </sheetViews>
  <sheetFormatPr defaultColWidth="9.140625" defaultRowHeight="12.75"/>
  <cols>
    <col min="1" max="1" width="8.00390625" style="450" customWidth="1"/>
    <col min="2" max="2" width="67.28125" style="0" customWidth="1"/>
    <col min="3" max="3" width="24.00390625" style="0" customWidth="1"/>
    <col min="4" max="4" width="23.7109375" style="0" customWidth="1"/>
    <col min="5" max="5" width="11.28125" style="0" bestFit="1" customWidth="1"/>
    <col min="6" max="6" width="10.00390625" style="0" bestFit="1" customWidth="1"/>
  </cols>
  <sheetData>
    <row r="1" spans="1:4" ht="38.25" customHeight="1" thickBot="1">
      <c r="A1" s="476"/>
      <c r="B1" s="477" t="s">
        <v>272</v>
      </c>
      <c r="C1" s="479" t="s">
        <v>459</v>
      </c>
      <c r="D1" s="480" t="s">
        <v>458</v>
      </c>
    </row>
    <row r="2" spans="1:6" ht="33.75" customHeight="1">
      <c r="A2" s="448" t="s">
        <v>243</v>
      </c>
      <c r="B2" s="443" t="s">
        <v>179</v>
      </c>
      <c r="C2" s="746">
        <f>+VE!D50+VJ!D56</f>
        <v>0</v>
      </c>
      <c r="D2" s="312"/>
      <c r="F2" s="362"/>
    </row>
    <row r="3" spans="1:4" ht="33.75" customHeight="1">
      <c r="A3" s="449"/>
      <c r="B3" s="440" t="s">
        <v>638</v>
      </c>
      <c r="C3" s="747">
        <f>SUM(C2)</f>
        <v>0</v>
      </c>
      <c r="D3" s="311"/>
    </row>
    <row r="4" spans="1:4" ht="33.75" customHeight="1">
      <c r="A4" s="449" t="s">
        <v>244</v>
      </c>
      <c r="B4" s="441" t="s">
        <v>242</v>
      </c>
      <c r="C4" s="454"/>
      <c r="D4" s="748">
        <f>+VF2!C40</f>
        <v>0</v>
      </c>
    </row>
    <row r="5" spans="1:4" ht="33.75" customHeight="1">
      <c r="A5" s="467"/>
      <c r="B5" s="442" t="s">
        <v>639</v>
      </c>
      <c r="C5" s="455"/>
      <c r="D5" s="749">
        <f>+D4</f>
        <v>0</v>
      </c>
    </row>
    <row r="6" spans="1:4" ht="33.75" customHeight="1">
      <c r="A6" s="483" t="s">
        <v>245</v>
      </c>
      <c r="B6" s="437" t="s">
        <v>247</v>
      </c>
      <c r="C6" s="750">
        <f>+IF(C3&gt;D5,C3-D5,0)</f>
        <v>0</v>
      </c>
      <c r="D6" s="484"/>
    </row>
    <row r="7" spans="1:4" ht="33.75" customHeight="1">
      <c r="A7" s="485" t="s">
        <v>246</v>
      </c>
      <c r="B7" s="438" t="s">
        <v>248</v>
      </c>
      <c r="C7" s="464"/>
      <c r="D7" s="751">
        <f>+IF(D5&gt;C3,D5-C3,0)</f>
        <v>0</v>
      </c>
    </row>
    <row r="8" spans="1:6" ht="56.25" customHeight="1">
      <c r="A8" s="465" t="s">
        <v>249</v>
      </c>
      <c r="B8" s="447" t="s">
        <v>686</v>
      </c>
      <c r="C8" s="456"/>
      <c r="D8" s="468">
        <v>0</v>
      </c>
      <c r="E8" s="317"/>
      <c r="F8" s="362"/>
    </row>
    <row r="9" spans="1:6" ht="33.75" customHeight="1">
      <c r="A9" s="465"/>
      <c r="B9" s="444" t="s">
        <v>449</v>
      </c>
      <c r="C9" s="456"/>
      <c r="D9" s="468">
        <v>0</v>
      </c>
      <c r="F9" s="362"/>
    </row>
    <row r="10" spans="1:5" ht="33.75" customHeight="1">
      <c r="A10" s="449" t="s">
        <v>250</v>
      </c>
      <c r="B10" s="445" t="s">
        <v>324</v>
      </c>
      <c r="C10" s="457">
        <v>0</v>
      </c>
      <c r="D10" s="310"/>
      <c r="E10" s="622"/>
    </row>
    <row r="11" spans="1:4" ht="33.75" customHeight="1">
      <c r="A11" s="467" t="s">
        <v>251</v>
      </c>
      <c r="B11" s="452" t="s">
        <v>325</v>
      </c>
      <c r="C11" s="453"/>
      <c r="D11" s="469">
        <v>0</v>
      </c>
    </row>
    <row r="12" spans="1:4" ht="62.25" customHeight="1">
      <c r="A12" s="467" t="s">
        <v>634</v>
      </c>
      <c r="B12" s="452" t="s">
        <v>652</v>
      </c>
      <c r="C12" s="453"/>
      <c r="D12" s="469">
        <f>+VN!D4+VN!D5+VN!D6+VN!D7</f>
        <v>0</v>
      </c>
    </row>
    <row r="13" spans="1:4" ht="33.75" customHeight="1">
      <c r="A13" s="465" t="s">
        <v>252</v>
      </c>
      <c r="B13" s="447" t="s">
        <v>403</v>
      </c>
      <c r="C13" s="460">
        <v>0</v>
      </c>
      <c r="D13" s="466"/>
    </row>
    <row r="14" spans="1:5" ht="33.75" customHeight="1">
      <c r="A14" s="448" t="s">
        <v>253</v>
      </c>
      <c r="B14" s="439" t="s">
        <v>183</v>
      </c>
      <c r="C14" s="457">
        <v>0</v>
      </c>
      <c r="D14" s="310"/>
      <c r="E14" s="362"/>
    </row>
    <row r="15" spans="1:4" ht="33.75" customHeight="1">
      <c r="A15" s="448" t="s">
        <v>254</v>
      </c>
      <c r="B15" s="439" t="s">
        <v>687</v>
      </c>
      <c r="C15" s="457">
        <v>0</v>
      </c>
      <c r="D15" s="310"/>
    </row>
    <row r="16" spans="1:4" ht="33.75" customHeight="1">
      <c r="A16" s="448" t="s">
        <v>255</v>
      </c>
      <c r="B16" s="439" t="s">
        <v>452</v>
      </c>
      <c r="C16" s="457">
        <v>0</v>
      </c>
      <c r="D16" s="310"/>
    </row>
    <row r="17" spans="1:4" ht="33.75" customHeight="1">
      <c r="A17" s="448" t="s">
        <v>256</v>
      </c>
      <c r="B17" s="439" t="s">
        <v>77</v>
      </c>
      <c r="C17" s="458"/>
      <c r="D17" s="313">
        <v>0</v>
      </c>
    </row>
    <row r="18" spans="1:4" ht="33.75" customHeight="1">
      <c r="A18" s="448" t="s">
        <v>257</v>
      </c>
      <c r="B18" s="444" t="s">
        <v>326</v>
      </c>
      <c r="C18" s="458"/>
      <c r="D18" s="752">
        <f>+D8-C10</f>
        <v>0</v>
      </c>
    </row>
    <row r="19" spans="1:4" ht="47.25">
      <c r="A19" s="448" t="s">
        <v>258</v>
      </c>
      <c r="B19" s="444" t="s">
        <v>387</v>
      </c>
      <c r="C19" s="458"/>
      <c r="D19" s="326">
        <v>0</v>
      </c>
    </row>
    <row r="20" spans="1:4" ht="33.75" customHeight="1">
      <c r="A20" s="448" t="s">
        <v>259</v>
      </c>
      <c r="B20" s="444" t="s">
        <v>453</v>
      </c>
      <c r="C20" s="458"/>
      <c r="D20" s="326">
        <v>0</v>
      </c>
    </row>
    <row r="21" spans="1:4" ht="33.75" customHeight="1">
      <c r="A21" s="448" t="s">
        <v>260</v>
      </c>
      <c r="B21" s="444" t="s">
        <v>688</v>
      </c>
      <c r="C21" s="458"/>
      <c r="D21" s="326">
        <v>0</v>
      </c>
    </row>
    <row r="22" spans="1:6" ht="18.75">
      <c r="A22" s="448" t="s">
        <v>261</v>
      </c>
      <c r="B22" s="444" t="s">
        <v>718</v>
      </c>
      <c r="C22" s="458"/>
      <c r="D22" s="752">
        <f>+IF(C23&gt;C24,C23,C24)</f>
        <v>0</v>
      </c>
      <c r="F22" s="622"/>
    </row>
    <row r="23" spans="1:5" ht="33.75" customHeight="1">
      <c r="A23" s="448" t="s">
        <v>690</v>
      </c>
      <c r="B23" s="828" t="s">
        <v>689</v>
      </c>
      <c r="C23" s="823">
        <f>+VH!C23+VM!B17</f>
        <v>0</v>
      </c>
      <c r="D23" s="458"/>
      <c r="E23" s="825"/>
    </row>
    <row r="24" spans="1:5" ht="36.75" customHeight="1">
      <c r="A24" s="448" t="s">
        <v>691</v>
      </c>
      <c r="B24" s="828" t="s">
        <v>717</v>
      </c>
      <c r="C24" s="823">
        <f>+VH!D23+VM!B17</f>
        <v>0</v>
      </c>
      <c r="D24" s="458"/>
      <c r="E24" s="825"/>
    </row>
    <row r="25" spans="1:5" ht="33.75" customHeight="1">
      <c r="A25" s="448" t="s">
        <v>262</v>
      </c>
      <c r="B25" s="444" t="s">
        <v>184</v>
      </c>
      <c r="C25" s="458"/>
      <c r="D25" s="824">
        <v>0</v>
      </c>
      <c r="E25" s="825"/>
    </row>
    <row r="26" spans="1:5" ht="33.75" customHeight="1">
      <c r="A26" s="483" t="s">
        <v>263</v>
      </c>
      <c r="B26" s="462" t="s">
        <v>457</v>
      </c>
      <c r="C26" s="750">
        <f>+IF(C6+C10&gt;D8,C3+C10+C13+C14+C15+C16-D5-D8,0)</f>
        <v>0</v>
      </c>
      <c r="D26" s="472"/>
      <c r="E26" s="622"/>
    </row>
    <row r="27" spans="1:5" ht="33.75" customHeight="1">
      <c r="A27" s="501" t="s">
        <v>264</v>
      </c>
      <c r="B27" s="463" t="s">
        <v>456</v>
      </c>
      <c r="C27" s="464"/>
      <c r="D27" s="753">
        <f>+IF(D7+D8+D9+D12+D17+D19+D20+D22+D25&gt;C6+C10+D11+C13+C14+C15+C16,D7+D8+D9+D12+D17+D19+D20+D22+D25-C6-C10-C13-C14-C15-C16,0)</f>
        <v>0</v>
      </c>
      <c r="E27" s="362"/>
    </row>
    <row r="28" spans="1:5" ht="33.75" customHeight="1">
      <c r="A28" s="448" t="s">
        <v>265</v>
      </c>
      <c r="B28" s="481" t="s">
        <v>454</v>
      </c>
      <c r="C28" s="482"/>
      <c r="D28" s="754">
        <v>0</v>
      </c>
      <c r="E28" s="362"/>
    </row>
    <row r="29" spans="1:4" ht="33.75" customHeight="1">
      <c r="A29" s="448" t="s">
        <v>266</v>
      </c>
      <c r="B29" s="446" t="s">
        <v>327</v>
      </c>
      <c r="C29" s="454"/>
      <c r="D29" s="353">
        <v>0</v>
      </c>
    </row>
    <row r="30" spans="1:4" ht="33.75" customHeight="1">
      <c r="A30" s="448" t="s">
        <v>267</v>
      </c>
      <c r="B30" s="446" t="s">
        <v>455</v>
      </c>
      <c r="C30" s="459">
        <v>0</v>
      </c>
      <c r="D30" s="314"/>
    </row>
    <row r="31" spans="1:4" ht="33.75" customHeight="1">
      <c r="A31" s="470" t="s">
        <v>268</v>
      </c>
      <c r="B31" s="451" t="s">
        <v>328</v>
      </c>
      <c r="C31" s="461">
        <v>0</v>
      </c>
      <c r="D31" s="471"/>
    </row>
    <row r="32" spans="1:4" ht="33.75" customHeight="1">
      <c r="A32" s="483" t="s">
        <v>269</v>
      </c>
      <c r="B32" s="462" t="s">
        <v>457</v>
      </c>
      <c r="C32" s="750">
        <f>+IF(C26+C30+C31&gt;D27+D28+D29,C26+C30+C31-D27-D28-D29,0)</f>
        <v>0</v>
      </c>
      <c r="D32" s="472"/>
    </row>
    <row r="33" spans="1:8" ht="33.75" customHeight="1">
      <c r="A33" s="485" t="s">
        <v>270</v>
      </c>
      <c r="B33" s="463" t="s">
        <v>456</v>
      </c>
      <c r="C33" s="464"/>
      <c r="D33" s="753">
        <f>+IF(D27+D28+D29&gt;C26+C30+C31,D27+D28+D29-C26-C30-C31,0)</f>
        <v>0</v>
      </c>
      <c r="F33" s="317"/>
      <c r="G33" s="362"/>
      <c r="H33" s="362"/>
    </row>
    <row r="34" spans="1:4" ht="48.75" customHeight="1" thickBot="1">
      <c r="A34" s="473" t="s">
        <v>271</v>
      </c>
      <c r="B34" s="474" t="s">
        <v>448</v>
      </c>
      <c r="C34" s="475"/>
      <c r="D34" s="478">
        <v>0</v>
      </c>
    </row>
    <row r="37" ht="12.75">
      <c r="D37" s="317"/>
    </row>
  </sheetData>
  <sheetProtection/>
  <printOptions horizontalCentered="1"/>
  <pageMargins left="0.1968503937007874" right="0.1968503937007874" top="0.34" bottom="0.1968503937007874" header="0.5118110236220472" footer="0.17"/>
  <pageSetup fitToHeight="1" fitToWidth="1" orientation="portrait" paperSize="9" scale="63" r:id="rId1"/>
</worksheet>
</file>

<file path=xl/worksheets/sheet16.xml><?xml version="1.0" encoding="utf-8"?>
<worksheet xmlns="http://schemas.openxmlformats.org/spreadsheetml/2006/main" xmlns:r="http://schemas.openxmlformats.org/officeDocument/2006/relationships">
  <sheetPr>
    <pageSetUpPr fitToPage="1"/>
  </sheetPr>
  <dimension ref="A1:J62"/>
  <sheetViews>
    <sheetView zoomScalePageLayoutView="0" workbookViewId="0" topLeftCell="A1">
      <selection activeCell="B22" sqref="B22"/>
    </sheetView>
  </sheetViews>
  <sheetFormatPr defaultColWidth="9.140625" defaultRowHeight="12.75"/>
  <cols>
    <col min="1" max="1" width="20.8515625" style="1" customWidth="1"/>
    <col min="2" max="2" width="23.421875" style="1" customWidth="1"/>
    <col min="3" max="3" width="19.7109375" style="1" customWidth="1"/>
    <col min="4" max="7" width="8.7109375" style="1" customWidth="1"/>
    <col min="8" max="16384" width="9.140625" style="1" customWidth="1"/>
  </cols>
  <sheetData>
    <row r="1" spans="1:7" ht="38.25" customHeight="1">
      <c r="A1" s="486" t="s">
        <v>273</v>
      </c>
      <c r="B1" s="486"/>
      <c r="C1" s="487"/>
      <c r="D1" s="487"/>
      <c r="E1" s="488"/>
      <c r="F1" s="488"/>
      <c r="G1" s="488"/>
    </row>
    <row r="2" spans="1:7" ht="20.25" customHeight="1">
      <c r="A2" s="489" t="s">
        <v>396</v>
      </c>
      <c r="B2" s="489"/>
      <c r="C2" s="175"/>
      <c r="D2" s="490"/>
      <c r="E2" s="490"/>
      <c r="F2" s="490"/>
      <c r="G2" s="490"/>
    </row>
    <row r="3" ht="8.25" customHeight="1"/>
    <row r="4" spans="1:7" ht="30.75" customHeight="1">
      <c r="A4" s="924" t="s">
        <v>211</v>
      </c>
      <c r="B4" s="924"/>
      <c r="C4" s="924"/>
      <c r="D4" s="924"/>
      <c r="E4" s="924"/>
      <c r="F4" s="924"/>
      <c r="G4" s="924"/>
    </row>
    <row r="5" spans="1:7" ht="12.75">
      <c r="A5" s="269"/>
      <c r="B5" s="269"/>
      <c r="C5" s="269"/>
      <c r="D5" s="269"/>
      <c r="E5" s="269"/>
      <c r="F5" s="269"/>
      <c r="G5" s="269"/>
    </row>
    <row r="6" spans="1:7" ht="15.75">
      <c r="A6" s="926" t="s">
        <v>632</v>
      </c>
      <c r="B6" s="926"/>
      <c r="C6" s="926"/>
      <c r="D6" s="926" t="s">
        <v>12</v>
      </c>
      <c r="E6" s="926"/>
      <c r="F6" s="926" t="s">
        <v>550</v>
      </c>
      <c r="G6" s="926"/>
    </row>
    <row r="7" spans="1:7" ht="15.75">
      <c r="A7" s="926"/>
      <c r="B7" s="926"/>
      <c r="C7" s="926"/>
      <c r="D7" s="923">
        <f>+VE!C19</f>
        <v>0</v>
      </c>
      <c r="E7" s="923"/>
      <c r="F7" s="923">
        <f>+VE!D21</f>
        <v>0</v>
      </c>
      <c r="G7" s="923"/>
    </row>
    <row r="8" spans="1:7" ht="15.75">
      <c r="A8" s="14" t="s">
        <v>196</v>
      </c>
      <c r="B8" s="14"/>
      <c r="C8" s="14"/>
      <c r="D8" s="259"/>
      <c r="E8" s="259"/>
      <c r="F8" s="14"/>
      <c r="G8" s="14"/>
    </row>
    <row r="9" spans="1:7" ht="15.75">
      <c r="A9" s="14"/>
      <c r="B9" s="14"/>
      <c r="C9" s="14"/>
      <c r="D9" s="925" t="s">
        <v>12</v>
      </c>
      <c r="E9" s="925"/>
      <c r="F9" s="925" t="s">
        <v>550</v>
      </c>
      <c r="G9" s="925"/>
    </row>
    <row r="10" spans="1:7" ht="15.75">
      <c r="A10" s="15"/>
      <c r="B10" s="270"/>
      <c r="C10" s="271" t="s">
        <v>523</v>
      </c>
      <c r="D10" s="923">
        <v>0</v>
      </c>
      <c r="E10" s="923"/>
      <c r="F10" s="923">
        <f>+D10*0.22</f>
        <v>0</v>
      </c>
      <c r="G10" s="923"/>
    </row>
    <row r="11" spans="1:7" ht="15.75">
      <c r="A11" s="15"/>
      <c r="B11" s="270"/>
      <c r="C11" s="271" t="s">
        <v>524</v>
      </c>
      <c r="D11" s="923">
        <f>D7-D10</f>
        <v>0</v>
      </c>
      <c r="E11" s="923"/>
      <c r="F11" s="923">
        <f>F7-F10</f>
        <v>0</v>
      </c>
      <c r="G11" s="923"/>
    </row>
    <row r="12" spans="1:7" ht="15.75">
      <c r="A12" s="14"/>
      <c r="B12" s="14"/>
      <c r="C12" s="14"/>
      <c r="D12" s="14"/>
      <c r="E12" s="14"/>
      <c r="F12" s="259"/>
      <c r="G12" s="14"/>
    </row>
    <row r="13" spans="1:10" ht="15.75">
      <c r="A13" s="260" t="s">
        <v>398</v>
      </c>
      <c r="B13" s="260"/>
      <c r="C13" s="14"/>
      <c r="D13" s="14"/>
      <c r="E13" s="14"/>
      <c r="F13" s="259"/>
      <c r="G13" s="14"/>
      <c r="I13" s="279"/>
      <c r="J13" s="279"/>
    </row>
    <row r="14" spans="1:7" ht="15.75">
      <c r="A14" s="14"/>
      <c r="B14" s="14"/>
      <c r="C14" s="14"/>
      <c r="D14" s="14"/>
      <c r="E14" s="14"/>
      <c r="F14" s="259"/>
      <c r="G14" s="14"/>
    </row>
    <row r="15" spans="1:7" s="263" customFormat="1" ht="31.5">
      <c r="A15" s="272"/>
      <c r="B15" s="273" t="s">
        <v>523</v>
      </c>
      <c r="C15" s="272" t="s">
        <v>550</v>
      </c>
      <c r="F15" s="262"/>
      <c r="G15" s="261"/>
    </row>
    <row r="16" spans="1:7" ht="16.5" customHeight="1">
      <c r="A16" s="274" t="s">
        <v>525</v>
      </c>
      <c r="B16" s="264">
        <v>0</v>
      </c>
      <c r="C16" s="760">
        <f>+B16*0.22</f>
        <v>0</v>
      </c>
      <c r="D16" s="14"/>
      <c r="E16" s="14"/>
      <c r="F16" s="14"/>
      <c r="G16" s="14"/>
    </row>
    <row r="17" spans="1:7" ht="16.5" customHeight="1">
      <c r="A17" s="274" t="s">
        <v>526</v>
      </c>
      <c r="B17" s="264">
        <v>0</v>
      </c>
      <c r="C17" s="760">
        <f aca="true" t="shared" si="0" ref="C17:C36">+B17*0.22</f>
        <v>0</v>
      </c>
      <c r="D17" s="14"/>
      <c r="E17" s="14"/>
      <c r="F17" s="14"/>
      <c r="G17" s="14"/>
    </row>
    <row r="18" spans="1:7" ht="16.5" customHeight="1">
      <c r="A18" s="274" t="s">
        <v>527</v>
      </c>
      <c r="B18" s="264">
        <v>0</v>
      </c>
      <c r="C18" s="760">
        <f t="shared" si="0"/>
        <v>0</v>
      </c>
      <c r="D18" s="14"/>
      <c r="E18" s="14"/>
      <c r="F18" s="14"/>
      <c r="G18" s="14"/>
    </row>
    <row r="19" spans="1:7" ht="16.5" customHeight="1">
      <c r="A19" s="274" t="s">
        <v>528</v>
      </c>
      <c r="B19" s="264">
        <v>0</v>
      </c>
      <c r="C19" s="760">
        <f t="shared" si="0"/>
        <v>0</v>
      </c>
      <c r="D19" s="14"/>
      <c r="E19" s="14"/>
      <c r="F19" s="14"/>
      <c r="G19" s="14"/>
    </row>
    <row r="20" spans="1:7" ht="16.5" customHeight="1">
      <c r="A20" s="274" t="s">
        <v>49</v>
      </c>
      <c r="B20" s="264">
        <v>0</v>
      </c>
      <c r="C20" s="760">
        <f t="shared" si="0"/>
        <v>0</v>
      </c>
      <c r="D20" s="14"/>
      <c r="E20" s="14"/>
      <c r="F20" s="14"/>
      <c r="G20" s="14"/>
    </row>
    <row r="21" spans="1:7" ht="16.5" customHeight="1">
      <c r="A21" s="274" t="s">
        <v>529</v>
      </c>
      <c r="B21" s="264">
        <v>0</v>
      </c>
      <c r="C21" s="760">
        <f t="shared" si="0"/>
        <v>0</v>
      </c>
      <c r="D21" s="14"/>
      <c r="E21" s="14"/>
      <c r="F21" s="14"/>
      <c r="G21" s="14"/>
    </row>
    <row r="22" spans="1:7" ht="16.5" customHeight="1">
      <c r="A22" s="274" t="s">
        <v>530</v>
      </c>
      <c r="B22" s="264">
        <v>0</v>
      </c>
      <c r="C22" s="760">
        <f t="shared" si="0"/>
        <v>0</v>
      </c>
      <c r="D22" s="14"/>
      <c r="E22" s="14"/>
      <c r="F22" s="14"/>
      <c r="G22" s="14"/>
    </row>
    <row r="23" spans="1:7" ht="16.5" customHeight="1">
      <c r="A23" s="274" t="s">
        <v>531</v>
      </c>
      <c r="B23" s="264">
        <v>0</v>
      </c>
      <c r="C23" s="760">
        <f t="shared" si="0"/>
        <v>0</v>
      </c>
      <c r="D23" s="14"/>
      <c r="E23" s="14"/>
      <c r="F23" s="14"/>
      <c r="G23" s="14"/>
    </row>
    <row r="24" spans="1:7" ht="16.5" customHeight="1">
      <c r="A24" s="274" t="s">
        <v>532</v>
      </c>
      <c r="B24" s="264">
        <v>0</v>
      </c>
      <c r="C24" s="760">
        <f t="shared" si="0"/>
        <v>0</v>
      </c>
      <c r="D24" s="14"/>
      <c r="E24" s="14"/>
      <c r="F24" s="14"/>
      <c r="G24" s="14"/>
    </row>
    <row r="25" spans="1:7" ht="16.5" customHeight="1">
      <c r="A25" s="274" t="s">
        <v>533</v>
      </c>
      <c r="B25" s="264">
        <v>0</v>
      </c>
      <c r="C25" s="760">
        <f t="shared" si="0"/>
        <v>0</v>
      </c>
      <c r="D25" s="14"/>
      <c r="E25" s="14"/>
      <c r="F25" s="14"/>
      <c r="G25" s="14"/>
    </row>
    <row r="26" spans="1:7" ht="16.5" customHeight="1">
      <c r="A26" s="274" t="s">
        <v>534</v>
      </c>
      <c r="B26" s="264">
        <v>0</v>
      </c>
      <c r="C26" s="760">
        <f t="shared" si="0"/>
        <v>0</v>
      </c>
      <c r="D26" s="14"/>
      <c r="E26" s="14"/>
      <c r="F26" s="14"/>
      <c r="G26" s="14"/>
    </row>
    <row r="27" spans="1:7" ht="16.5" customHeight="1">
      <c r="A27" s="274" t="s">
        <v>535</v>
      </c>
      <c r="B27" s="264">
        <v>0</v>
      </c>
      <c r="C27" s="760">
        <f t="shared" si="0"/>
        <v>0</v>
      </c>
      <c r="D27" s="14"/>
      <c r="E27" s="14"/>
      <c r="F27" s="14"/>
      <c r="G27" s="14"/>
    </row>
    <row r="28" spans="1:7" ht="16.5" customHeight="1">
      <c r="A28" s="274" t="s">
        <v>536</v>
      </c>
      <c r="B28" s="264">
        <v>0</v>
      </c>
      <c r="C28" s="760">
        <f t="shared" si="0"/>
        <v>0</v>
      </c>
      <c r="D28" s="14"/>
      <c r="E28" s="14"/>
      <c r="F28" s="14"/>
      <c r="G28" s="14"/>
    </row>
    <row r="29" spans="1:7" ht="16.5" customHeight="1">
      <c r="A29" s="274" t="s">
        <v>537</v>
      </c>
      <c r="B29" s="264">
        <v>0</v>
      </c>
      <c r="C29" s="760">
        <f t="shared" si="0"/>
        <v>0</v>
      </c>
      <c r="D29" s="14"/>
      <c r="E29" s="14"/>
      <c r="F29" s="14"/>
      <c r="G29" s="14"/>
    </row>
    <row r="30" spans="1:7" ht="16.5" customHeight="1">
      <c r="A30" s="274" t="s">
        <v>538</v>
      </c>
      <c r="B30" s="264">
        <v>0</v>
      </c>
      <c r="C30" s="760">
        <f t="shared" si="0"/>
        <v>0</v>
      </c>
      <c r="D30" s="14"/>
      <c r="E30" s="14"/>
      <c r="F30" s="14"/>
      <c r="G30" s="14"/>
    </row>
    <row r="31" spans="1:7" ht="16.5" customHeight="1">
      <c r="A31" s="274" t="s">
        <v>539</v>
      </c>
      <c r="B31" s="264">
        <v>0</v>
      </c>
      <c r="C31" s="760">
        <f t="shared" si="0"/>
        <v>0</v>
      </c>
      <c r="D31" s="14"/>
      <c r="E31" s="14"/>
      <c r="F31" s="14"/>
      <c r="G31" s="14"/>
    </row>
    <row r="32" spans="1:7" ht="16.5" customHeight="1">
      <c r="A32" s="274" t="s">
        <v>540</v>
      </c>
      <c r="B32" s="264">
        <v>0</v>
      </c>
      <c r="C32" s="760">
        <f t="shared" si="0"/>
        <v>0</v>
      </c>
      <c r="D32" s="14"/>
      <c r="E32" s="14"/>
      <c r="F32" s="14"/>
      <c r="G32" s="14"/>
    </row>
    <row r="33" spans="1:7" ht="16.5" customHeight="1">
      <c r="A33" s="274" t="s">
        <v>541</v>
      </c>
      <c r="B33" s="264">
        <v>0</v>
      </c>
      <c r="C33" s="760">
        <f t="shared" si="0"/>
        <v>0</v>
      </c>
      <c r="D33" s="14"/>
      <c r="E33" s="14"/>
      <c r="F33" s="14"/>
      <c r="G33" s="14"/>
    </row>
    <row r="34" spans="1:7" ht="16.5" customHeight="1">
      <c r="A34" s="274" t="s">
        <v>542</v>
      </c>
      <c r="B34" s="264">
        <v>0</v>
      </c>
      <c r="C34" s="760">
        <f t="shared" si="0"/>
        <v>0</v>
      </c>
      <c r="D34" s="14"/>
      <c r="E34" s="14"/>
      <c r="F34" s="14"/>
      <c r="G34" s="14"/>
    </row>
    <row r="35" spans="1:7" ht="16.5" customHeight="1">
      <c r="A35" s="274" t="s">
        <v>543</v>
      </c>
      <c r="B35" s="264">
        <v>0</v>
      </c>
      <c r="C35" s="760">
        <f t="shared" si="0"/>
        <v>0</v>
      </c>
      <c r="D35" s="14"/>
      <c r="E35" s="14"/>
      <c r="F35" s="14"/>
      <c r="G35" s="14"/>
    </row>
    <row r="36" spans="1:7" ht="16.5" customHeight="1">
      <c r="A36" s="274" t="s">
        <v>544</v>
      </c>
      <c r="B36" s="264">
        <v>0</v>
      </c>
      <c r="C36" s="760">
        <f t="shared" si="0"/>
        <v>0</v>
      </c>
      <c r="D36" s="14"/>
      <c r="E36" s="14"/>
      <c r="F36" s="14"/>
      <c r="G36" s="14"/>
    </row>
    <row r="37" spans="1:7" ht="16.5" customHeight="1">
      <c r="A37" s="275" t="s">
        <v>397</v>
      </c>
      <c r="B37" s="276">
        <f>SUM(B16:B36)</f>
        <v>0</v>
      </c>
      <c r="C37" s="277">
        <f>SUM(C16:C36)</f>
        <v>0</v>
      </c>
      <c r="F37" s="14"/>
      <c r="G37" s="14"/>
    </row>
    <row r="38" spans="1:7" ht="15.75">
      <c r="A38" s="14"/>
      <c r="B38" s="14"/>
      <c r="C38" s="14"/>
      <c r="D38" s="14"/>
      <c r="E38" s="14"/>
      <c r="F38" s="14"/>
      <c r="G38" s="14"/>
    </row>
    <row r="39" spans="1:7" ht="15.75">
      <c r="A39" s="265" t="s">
        <v>201</v>
      </c>
      <c r="B39" s="265" t="str">
        <f>+IF(B37=D10,"OK","NO")</f>
        <v>OK</v>
      </c>
      <c r="C39" s="265" t="str">
        <f>+IF(C37=F10,"OK","NO")</f>
        <v>OK</v>
      </c>
      <c r="D39" s="14"/>
      <c r="E39" s="14"/>
      <c r="F39" s="14"/>
      <c r="G39" s="14"/>
    </row>
    <row r="40" spans="1:7" ht="15.75">
      <c r="A40" s="14"/>
      <c r="B40" s="14"/>
      <c r="C40" s="14"/>
      <c r="D40" s="14"/>
      <c r="E40" s="14"/>
      <c r="F40" s="14"/>
      <c r="G40" s="14"/>
    </row>
    <row r="41" spans="1:7" ht="15.75">
      <c r="A41" s="14"/>
      <c r="B41" s="14"/>
      <c r="C41" s="14"/>
      <c r="D41" s="14"/>
      <c r="E41" s="14"/>
      <c r="F41" s="14"/>
      <c r="G41" s="14"/>
    </row>
    <row r="42" spans="1:7" ht="15.75">
      <c r="A42" s="14"/>
      <c r="B42" s="14"/>
      <c r="C42" s="14"/>
      <c r="D42" s="14"/>
      <c r="E42" s="14"/>
      <c r="F42" s="14"/>
      <c r="G42" s="14"/>
    </row>
    <row r="43" spans="1:7" ht="15.75">
      <c r="A43" s="14"/>
      <c r="B43" s="14"/>
      <c r="C43" s="14"/>
      <c r="D43" s="14"/>
      <c r="E43" s="14"/>
      <c r="F43" s="14"/>
      <c r="G43" s="14"/>
    </row>
    <row r="44" spans="1:7" ht="15.75">
      <c r="A44" s="14"/>
      <c r="B44" s="14"/>
      <c r="C44" s="14"/>
      <c r="D44" s="14"/>
      <c r="E44" s="14"/>
      <c r="F44" s="14"/>
      <c r="G44" s="14"/>
    </row>
    <row r="45" spans="1:7" ht="15.75">
      <c r="A45" s="14"/>
      <c r="B45" s="14"/>
      <c r="C45" s="14"/>
      <c r="D45" s="14"/>
      <c r="E45" s="14"/>
      <c r="F45" s="14"/>
      <c r="G45" s="14"/>
    </row>
    <row r="46" spans="1:7" ht="15.75">
      <c r="A46" s="14"/>
      <c r="B46" s="14"/>
      <c r="C46" s="14"/>
      <c r="D46" s="14"/>
      <c r="E46" s="14"/>
      <c r="F46" s="14"/>
      <c r="G46" s="14"/>
    </row>
    <row r="47" spans="1:7" ht="15.75">
      <c r="A47" s="14"/>
      <c r="B47" s="14"/>
      <c r="C47" s="14"/>
      <c r="D47" s="14"/>
      <c r="E47" s="14"/>
      <c r="F47" s="14"/>
      <c r="G47" s="14"/>
    </row>
    <row r="48" spans="1:7" ht="15.75">
      <c r="A48" s="14"/>
      <c r="B48" s="14"/>
      <c r="C48" s="14"/>
      <c r="D48" s="14"/>
      <c r="E48" s="14"/>
      <c r="F48" s="14"/>
      <c r="G48" s="14"/>
    </row>
    <row r="49" spans="1:7" ht="15.75">
      <c r="A49" s="14"/>
      <c r="B49" s="14"/>
      <c r="C49" s="14"/>
      <c r="D49" s="14"/>
      <c r="E49" s="14"/>
      <c r="F49" s="14"/>
      <c r="G49" s="14"/>
    </row>
    <row r="50" spans="1:7" ht="15.75">
      <c r="A50" s="14"/>
      <c r="B50" s="14"/>
      <c r="C50" s="14"/>
      <c r="D50" s="14"/>
      <c r="E50" s="14"/>
      <c r="F50" s="14"/>
      <c r="G50" s="14"/>
    </row>
    <row r="51" spans="1:7" ht="15.75">
      <c r="A51" s="14"/>
      <c r="B51" s="14"/>
      <c r="C51" s="14"/>
      <c r="D51" s="14"/>
      <c r="E51" s="14"/>
      <c r="F51" s="14"/>
      <c r="G51" s="14"/>
    </row>
    <row r="52" spans="1:7" ht="15.75">
      <c r="A52" s="14"/>
      <c r="B52" s="14"/>
      <c r="C52" s="14"/>
      <c r="D52" s="14"/>
      <c r="E52" s="14"/>
      <c r="F52" s="14"/>
      <c r="G52" s="14"/>
    </row>
    <row r="53" spans="1:7" ht="15.75">
      <c r="A53" s="14"/>
      <c r="B53" s="14"/>
      <c r="C53" s="14"/>
      <c r="D53" s="14"/>
      <c r="E53" s="14"/>
      <c r="F53" s="14"/>
      <c r="G53" s="14"/>
    </row>
    <row r="54" spans="1:7" ht="15.75">
      <c r="A54" s="14"/>
      <c r="B54" s="14"/>
      <c r="C54" s="14"/>
      <c r="D54" s="14"/>
      <c r="E54" s="14"/>
      <c r="F54" s="14"/>
      <c r="G54" s="14"/>
    </row>
    <row r="55" spans="1:7" ht="15.75">
      <c r="A55" s="14"/>
      <c r="B55" s="14"/>
      <c r="C55" s="14"/>
      <c r="D55" s="14"/>
      <c r="E55" s="14"/>
      <c r="F55" s="14"/>
      <c r="G55" s="14"/>
    </row>
    <row r="56" spans="1:7" ht="15.75">
      <c r="A56" s="14"/>
      <c r="B56" s="14"/>
      <c r="C56" s="14"/>
      <c r="D56" s="14"/>
      <c r="E56" s="14"/>
      <c r="F56" s="14"/>
      <c r="G56" s="14"/>
    </row>
    <row r="57" spans="1:7" ht="15.75">
      <c r="A57" s="14"/>
      <c r="B57" s="14"/>
      <c r="C57" s="14"/>
      <c r="D57" s="14"/>
      <c r="E57" s="14"/>
      <c r="F57" s="14"/>
      <c r="G57" s="14"/>
    </row>
    <row r="58" spans="1:7" ht="15.75">
      <c r="A58" s="14"/>
      <c r="B58" s="14"/>
      <c r="C58" s="14"/>
      <c r="D58" s="14"/>
      <c r="E58" s="14"/>
      <c r="F58" s="14"/>
      <c r="G58" s="14"/>
    </row>
    <row r="59" spans="1:7" ht="15.75">
      <c r="A59" s="14"/>
      <c r="B59" s="14"/>
      <c r="C59" s="14"/>
      <c r="D59" s="14"/>
      <c r="E59" s="14"/>
      <c r="F59" s="14"/>
      <c r="G59" s="14"/>
    </row>
    <row r="60" spans="1:7" ht="15.75">
      <c r="A60" s="14"/>
      <c r="B60" s="14"/>
      <c r="C60" s="14"/>
      <c r="D60" s="14"/>
      <c r="E60" s="14"/>
      <c r="F60" s="14"/>
      <c r="G60" s="14"/>
    </row>
    <row r="61" spans="1:7" ht="15.75">
      <c r="A61" s="14"/>
      <c r="B61" s="14"/>
      <c r="C61" s="14"/>
      <c r="D61" s="14"/>
      <c r="E61" s="14"/>
      <c r="F61" s="14"/>
      <c r="G61" s="14"/>
    </row>
    <row r="62" spans="1:7" ht="15.75">
      <c r="A62" s="14"/>
      <c r="B62" s="14"/>
      <c r="C62" s="14"/>
      <c r="D62" s="14"/>
      <c r="E62" s="14"/>
      <c r="F62" s="14"/>
      <c r="G62" s="14"/>
    </row>
  </sheetData>
  <sheetProtection/>
  <mergeCells count="12">
    <mergeCell ref="A4:G4"/>
    <mergeCell ref="D9:E9"/>
    <mergeCell ref="F9:G9"/>
    <mergeCell ref="A6:C7"/>
    <mergeCell ref="D6:E6"/>
    <mergeCell ref="F6:G6"/>
    <mergeCell ref="D10:E10"/>
    <mergeCell ref="F10:G10"/>
    <mergeCell ref="D11:E11"/>
    <mergeCell ref="F11:G11"/>
    <mergeCell ref="D7:E7"/>
    <mergeCell ref="F7:G7"/>
  </mergeCells>
  <printOptions/>
  <pageMargins left="0.75" right="0.75" top="1" bottom="1" header="0.5" footer="0.5"/>
  <pageSetup fitToHeight="1" fitToWidth="1" orientation="portrait" paperSize="9" scale="89" r:id="rId1"/>
</worksheet>
</file>

<file path=xl/worksheets/sheet17.xml><?xml version="1.0" encoding="utf-8"?>
<worksheet xmlns="http://schemas.openxmlformats.org/spreadsheetml/2006/main" xmlns:r="http://schemas.openxmlformats.org/officeDocument/2006/relationships">
  <dimension ref="A2:B30"/>
  <sheetViews>
    <sheetView zoomScalePageLayoutView="0" workbookViewId="0" topLeftCell="A1">
      <selection activeCell="B28" sqref="B28"/>
    </sheetView>
  </sheetViews>
  <sheetFormatPr defaultColWidth="9.140625" defaultRowHeight="12.75"/>
  <cols>
    <col min="1" max="1" width="24.00390625" style="0" customWidth="1"/>
    <col min="2" max="2" width="62.28125" style="0" customWidth="1"/>
    <col min="3" max="3" width="9.140625" style="551" customWidth="1"/>
  </cols>
  <sheetData>
    <row r="2" spans="1:2" ht="17.25" customHeight="1">
      <c r="A2" s="930" t="s">
        <v>30</v>
      </c>
      <c r="B2" s="931"/>
    </row>
    <row r="3" ht="15.75">
      <c r="A3" s="331"/>
    </row>
    <row r="4" spans="1:2" ht="15">
      <c r="A4" s="927" t="s">
        <v>443</v>
      </c>
      <c r="B4" s="329" t="s">
        <v>444</v>
      </c>
    </row>
    <row r="5" spans="1:2" ht="75">
      <c r="A5" s="928"/>
      <c r="B5" s="332" t="s">
        <v>41</v>
      </c>
    </row>
    <row r="6" spans="1:2" ht="30">
      <c r="A6" s="928"/>
      <c r="B6" s="332" t="s">
        <v>10</v>
      </c>
    </row>
    <row r="7" spans="1:2" ht="15">
      <c r="A7" s="928"/>
      <c r="B7" s="332" t="s">
        <v>582</v>
      </c>
    </row>
    <row r="8" spans="1:2" ht="15">
      <c r="A8" s="928"/>
      <c r="B8" s="332" t="s">
        <v>583</v>
      </c>
    </row>
    <row r="9" spans="1:2" ht="30">
      <c r="A9" s="928"/>
      <c r="B9" s="332" t="s">
        <v>584</v>
      </c>
    </row>
    <row r="10" spans="1:2" ht="30">
      <c r="A10" s="928"/>
      <c r="B10" s="332" t="s">
        <v>585</v>
      </c>
    </row>
    <row r="11" spans="1:2" ht="15">
      <c r="A11" s="928"/>
      <c r="B11" s="332" t="s">
        <v>42</v>
      </c>
    </row>
    <row r="12" spans="1:2" ht="75">
      <c r="A12" s="929"/>
      <c r="B12" s="330" t="s">
        <v>581</v>
      </c>
    </row>
    <row r="13" ht="15.75">
      <c r="A13" s="331"/>
    </row>
    <row r="14" spans="1:2" ht="16.5" customHeight="1">
      <c r="A14" s="930" t="s">
        <v>31</v>
      </c>
      <c r="B14" s="931"/>
    </row>
    <row r="15" ht="15.75">
      <c r="A15" s="331"/>
    </row>
    <row r="16" spans="1:2" ht="60">
      <c r="A16" s="927" t="s">
        <v>32</v>
      </c>
      <c r="B16" s="329" t="s">
        <v>33</v>
      </c>
    </row>
    <row r="17" spans="1:2" ht="30">
      <c r="A17" s="929"/>
      <c r="B17" s="330" t="s">
        <v>34</v>
      </c>
    </row>
    <row r="18" spans="1:2" ht="45">
      <c r="A18" s="927" t="s">
        <v>35</v>
      </c>
      <c r="B18" s="333" t="s">
        <v>36</v>
      </c>
    </row>
    <row r="19" spans="1:2" ht="30">
      <c r="A19" s="929"/>
      <c r="B19" s="330" t="s">
        <v>37</v>
      </c>
    </row>
    <row r="20" spans="1:2" ht="30">
      <c r="A20" s="927" t="s">
        <v>38</v>
      </c>
      <c r="B20" s="333" t="s">
        <v>39</v>
      </c>
    </row>
    <row r="21" spans="1:2" ht="30">
      <c r="A21" s="928"/>
      <c r="B21" s="332" t="s">
        <v>692</v>
      </c>
    </row>
    <row r="22" spans="1:2" ht="45">
      <c r="A22" s="928"/>
      <c r="B22" s="334" t="s">
        <v>693</v>
      </c>
    </row>
    <row r="23" spans="1:2" ht="30">
      <c r="A23" s="928"/>
      <c r="B23" s="334" t="s">
        <v>694</v>
      </c>
    </row>
    <row r="24" spans="1:2" ht="30">
      <c r="A24" s="928"/>
      <c r="B24" s="334" t="s">
        <v>695</v>
      </c>
    </row>
    <row r="25" spans="1:2" ht="30">
      <c r="A25" s="928"/>
      <c r="B25" s="332" t="s">
        <v>696</v>
      </c>
    </row>
    <row r="26" spans="1:2" ht="30">
      <c r="A26" s="928"/>
      <c r="B26" s="332" t="s">
        <v>697</v>
      </c>
    </row>
    <row r="27" spans="1:2" ht="30">
      <c r="A27" s="929"/>
      <c r="B27" s="334" t="s">
        <v>698</v>
      </c>
    </row>
    <row r="28" spans="1:2" ht="30">
      <c r="A28" s="339" t="s">
        <v>40</v>
      </c>
      <c r="B28" s="338" t="s">
        <v>699</v>
      </c>
    </row>
    <row r="29" spans="1:2" s="337" customFormat="1" ht="15.75">
      <c r="A29" s="335"/>
      <c r="B29" s="336"/>
    </row>
    <row r="30" ht="37.5" customHeight="1">
      <c r="A30" s="331"/>
    </row>
  </sheetData>
  <sheetProtection/>
  <mergeCells count="6">
    <mergeCell ref="A20:A27"/>
    <mergeCell ref="A14:B14"/>
    <mergeCell ref="A2:B2"/>
    <mergeCell ref="A4:A12"/>
    <mergeCell ref="A16:A17"/>
    <mergeCell ref="A18:A19"/>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A4">
      <selection activeCell="A4" sqref="A1:IV16384"/>
    </sheetView>
  </sheetViews>
  <sheetFormatPr defaultColWidth="8.8515625" defaultRowHeight="12.75"/>
  <cols>
    <col min="1" max="1" width="5.8515625" style="1" customWidth="1"/>
    <col min="2" max="2" width="56.8515625" style="1" customWidth="1"/>
    <col min="3" max="3" width="5.57421875" style="1" bestFit="1" customWidth="1"/>
    <col min="4" max="5" width="18.00390625" style="1" customWidth="1"/>
    <col min="6" max="6" width="3.8515625" style="1" customWidth="1"/>
    <col min="7" max="8" width="16.421875" style="1" customWidth="1"/>
    <col min="9" max="9" width="5.00390625" style="1" customWidth="1"/>
    <col min="10" max="10" width="15.00390625" style="1" customWidth="1"/>
    <col min="11" max="16384" width="8.8515625" style="1" customWidth="1"/>
  </cols>
  <sheetData>
    <row r="1" spans="1:10" ht="18.75">
      <c r="A1" s="195" t="s">
        <v>495</v>
      </c>
      <c r="B1" s="136"/>
      <c r="C1" s="136"/>
      <c r="D1" s="136"/>
      <c r="E1" s="136"/>
      <c r="F1" s="136"/>
      <c r="G1" s="136"/>
      <c r="H1" s="136"/>
      <c r="I1" s="136"/>
      <c r="J1" s="136"/>
    </row>
    <row r="2" ht="18.75">
      <c r="A2" s="66" t="s">
        <v>50</v>
      </c>
    </row>
    <row r="3" spans="4:6" ht="17.25" customHeight="1">
      <c r="D3" s="3"/>
      <c r="E3" s="3"/>
      <c r="F3" s="3"/>
    </row>
    <row r="4" spans="1:10" ht="15.75">
      <c r="A4" s="197" t="s">
        <v>378</v>
      </c>
      <c r="B4" s="196"/>
      <c r="C4" s="35"/>
      <c r="D4" s="36"/>
      <c r="E4" s="34"/>
      <c r="F4" s="34"/>
      <c r="G4" s="34"/>
      <c r="H4" s="34"/>
      <c r="I4" s="34"/>
      <c r="J4" s="34"/>
    </row>
    <row r="5" spans="1:10" ht="15.75">
      <c r="A5" s="198" t="s">
        <v>379</v>
      </c>
      <c r="B5" s="45"/>
      <c r="C5" s="86" t="s">
        <v>380</v>
      </c>
      <c r="D5" s="46"/>
      <c r="E5" s="87" t="s">
        <v>381</v>
      </c>
      <c r="F5" s="47" t="s">
        <v>382</v>
      </c>
      <c r="G5" s="87" t="s">
        <v>316</v>
      </c>
      <c r="H5" s="87" t="s">
        <v>381</v>
      </c>
      <c r="I5" s="47" t="s">
        <v>382</v>
      </c>
      <c r="J5" s="87" t="s">
        <v>316</v>
      </c>
    </row>
    <row r="6" spans="1:10" ht="12.75">
      <c r="A6" s="37"/>
      <c r="B6" s="48"/>
      <c r="C6" s="50"/>
      <c r="D6" s="49"/>
      <c r="E6" s="38"/>
      <c r="F6" s="21"/>
      <c r="G6" s="21"/>
      <c r="H6" s="38"/>
      <c r="I6" s="21"/>
      <c r="J6" s="21"/>
    </row>
    <row r="7" spans="1:10" ht="39" customHeight="1">
      <c r="A7" s="76" t="s">
        <v>383</v>
      </c>
      <c r="B7" s="88" t="s">
        <v>464</v>
      </c>
      <c r="C7" s="89"/>
      <c r="D7" s="65"/>
      <c r="E7" s="104"/>
      <c r="F7" s="104"/>
      <c r="G7" s="104"/>
      <c r="H7" s="104"/>
      <c r="I7" s="104"/>
      <c r="J7" s="104"/>
    </row>
    <row r="8" spans="1:10" ht="39" customHeight="1">
      <c r="A8" s="76" t="s">
        <v>384</v>
      </c>
      <c r="B8" s="90" t="s">
        <v>185</v>
      </c>
      <c r="C8" s="51"/>
      <c r="D8" s="757">
        <f>+E8+G8+H8+J8</f>
        <v>0</v>
      </c>
      <c r="E8" s="11">
        <v>0</v>
      </c>
      <c r="F8" s="11"/>
      <c r="G8" s="11">
        <v>0</v>
      </c>
      <c r="H8" s="11">
        <v>0</v>
      </c>
      <c r="I8" s="11"/>
      <c r="J8" s="759">
        <f>+H8*I8</f>
        <v>0</v>
      </c>
    </row>
    <row r="9" spans="1:10" ht="39" customHeight="1">
      <c r="A9" s="75" t="s">
        <v>385</v>
      </c>
      <c r="B9" s="92" t="s">
        <v>176</v>
      </c>
      <c r="C9" s="91"/>
      <c r="D9" s="12"/>
      <c r="E9" s="104"/>
      <c r="F9" s="104"/>
      <c r="G9" s="104"/>
      <c r="H9" s="104"/>
      <c r="I9" s="104"/>
      <c r="J9" s="104"/>
    </row>
    <row r="10" spans="1:10" ht="39" customHeight="1">
      <c r="A10" s="76" t="s">
        <v>386</v>
      </c>
      <c r="B10" s="92" t="s">
        <v>175</v>
      </c>
      <c r="C10" s="37"/>
      <c r="D10" s="758">
        <f>+D7-D8-D9</f>
        <v>0</v>
      </c>
      <c r="E10" s="423"/>
      <c r="F10" s="423"/>
      <c r="G10" s="423"/>
      <c r="H10" s="423"/>
      <c r="I10" s="423"/>
      <c r="J10" s="423"/>
    </row>
    <row r="11" ht="20.25" customHeight="1">
      <c r="A11" s="1" t="s">
        <v>223</v>
      </c>
    </row>
    <row r="14" s="3" customFormat="1" ht="12.75">
      <c r="A14" s="3" t="s">
        <v>177</v>
      </c>
    </row>
    <row r="15" s="3" customFormat="1" ht="12.75">
      <c r="A15" s="3" t="s">
        <v>178</v>
      </c>
    </row>
    <row r="25" spans="1:8" ht="12.75">
      <c r="A25" s="3"/>
      <c r="B25" s="3"/>
      <c r="C25" s="3"/>
      <c r="D25" s="3"/>
      <c r="E25" s="3"/>
      <c r="F25" s="3"/>
      <c r="G25" s="3"/>
      <c r="H25" s="3"/>
    </row>
    <row r="26" spans="1:8" ht="12.75">
      <c r="A26" s="3"/>
      <c r="B26" s="3"/>
      <c r="C26" s="3"/>
      <c r="D26" s="3"/>
      <c r="E26" s="3"/>
      <c r="F26" s="3"/>
      <c r="G26" s="3"/>
      <c r="H26" s="3"/>
    </row>
    <row r="27" spans="1:8" ht="12.75">
      <c r="A27" s="3"/>
      <c r="B27" s="3"/>
      <c r="C27" s="3"/>
      <c r="D27" s="3"/>
      <c r="E27" s="3"/>
      <c r="F27" s="3"/>
      <c r="G27" s="3"/>
      <c r="H27" s="3"/>
    </row>
    <row r="28" ht="12.75">
      <c r="A28" s="3"/>
    </row>
    <row r="29" ht="15.75">
      <c r="A29" s="93"/>
    </row>
    <row r="30" spans="1:2" ht="15.75">
      <c r="A30" s="94"/>
      <c r="B30" s="4"/>
    </row>
    <row r="31" ht="15.75">
      <c r="A31" s="14"/>
    </row>
    <row r="32" ht="15.75">
      <c r="A32" s="14"/>
    </row>
    <row r="34" ht="12.75">
      <c r="A34" s="3"/>
    </row>
  </sheetData>
  <sheetProtection/>
  <printOptions/>
  <pageMargins left="0.3937007874015748" right="0.3937007874015748" top="0.3937007874015748" bottom="0.5905511811023623" header="0" footer="0.31496062992125984"/>
  <pageSetup fitToHeight="1" fitToWidth="1" horizontalDpi="1200" verticalDpi="1200" orientation="landscape" paperSize="9" scale="87" r:id="rId2"/>
  <headerFooter alignWithMargins="0">
    <oddFooter>&amp;C&amp;"Times New Roman,Normale\&amp;8- STUDI RIUNITI -
7</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G25"/>
  <sheetViews>
    <sheetView zoomScale="90" zoomScaleNormal="90" zoomScalePageLayoutView="0" workbookViewId="0" topLeftCell="A16">
      <selection activeCell="A26" sqref="A26"/>
    </sheetView>
  </sheetViews>
  <sheetFormatPr defaultColWidth="8.8515625" defaultRowHeight="12.75"/>
  <cols>
    <col min="1" max="1" width="6.421875" style="191" customWidth="1"/>
    <col min="2" max="2" width="85.7109375" style="190" customWidth="1"/>
    <col min="3" max="3" width="38.00390625" style="191" customWidth="1"/>
    <col min="4" max="4" width="48.7109375" style="191" customWidth="1"/>
    <col min="5" max="5" width="8.7109375" style="191" customWidth="1"/>
    <col min="6" max="6" width="40.00390625" style="191" customWidth="1"/>
    <col min="7" max="16384" width="8.8515625" style="191" customWidth="1"/>
  </cols>
  <sheetData>
    <row r="1" spans="1:6" ht="21.75" customHeight="1">
      <c r="A1" s="195" t="s">
        <v>496</v>
      </c>
      <c r="B1" s="207"/>
      <c r="C1" s="552"/>
      <c r="D1" s="208"/>
      <c r="E1" s="208"/>
      <c r="F1" s="208"/>
    </row>
    <row r="2" spans="1:6" ht="18" customHeight="1">
      <c r="A2" s="935" t="s">
        <v>186</v>
      </c>
      <c r="B2" s="936"/>
      <c r="C2" s="109"/>
      <c r="D2" s="110"/>
      <c r="E2" s="110"/>
      <c r="F2" s="110"/>
    </row>
    <row r="3" spans="1:6" ht="18" customHeight="1">
      <c r="A3" s="937" t="s">
        <v>379</v>
      </c>
      <c r="B3" s="938"/>
      <c r="C3" s="111" t="s">
        <v>380</v>
      </c>
      <c r="D3" s="112" t="s">
        <v>187</v>
      </c>
      <c r="E3" s="113" t="s">
        <v>382</v>
      </c>
      <c r="F3" s="112" t="s">
        <v>316</v>
      </c>
    </row>
    <row r="4" spans="1:6" ht="16.5" customHeight="1">
      <c r="A4" s="114"/>
      <c r="B4" s="115"/>
      <c r="C4" s="116"/>
      <c r="D4" s="117"/>
      <c r="E4" s="118"/>
      <c r="F4" s="118"/>
    </row>
    <row r="5" spans="1:6" ht="26.25" customHeight="1">
      <c r="A5" s="939" t="s">
        <v>188</v>
      </c>
      <c r="B5" s="942" t="s">
        <v>189</v>
      </c>
      <c r="C5" s="119"/>
      <c r="D5" s="665">
        <v>4</v>
      </c>
      <c r="E5" s="120"/>
      <c r="F5" s="120"/>
    </row>
    <row r="6" spans="1:6" ht="26.25" customHeight="1">
      <c r="A6" s="940"/>
      <c r="B6" s="943"/>
      <c r="C6" s="114"/>
      <c r="D6" s="666">
        <v>10</v>
      </c>
      <c r="E6" s="121"/>
      <c r="F6" s="121"/>
    </row>
    <row r="7" spans="1:6" ht="26.25" customHeight="1">
      <c r="A7" s="940"/>
      <c r="B7" s="943"/>
      <c r="C7" s="114"/>
      <c r="D7" s="666">
        <v>20</v>
      </c>
      <c r="E7" s="121"/>
      <c r="F7" s="121"/>
    </row>
    <row r="8" spans="1:6" ht="26.25" customHeight="1">
      <c r="A8" s="940"/>
      <c r="B8" s="943"/>
      <c r="C8" s="114"/>
      <c r="D8" s="666">
        <v>21</v>
      </c>
      <c r="E8" s="121"/>
      <c r="F8" s="121"/>
    </row>
    <row r="9" spans="1:6" ht="26.25" customHeight="1">
      <c r="A9" s="941"/>
      <c r="B9" s="944"/>
      <c r="C9" s="114"/>
      <c r="D9" s="666">
        <v>22</v>
      </c>
      <c r="E9" s="121"/>
      <c r="F9" s="121"/>
    </row>
    <row r="10" spans="1:6" ht="45" customHeight="1">
      <c r="A10" s="122" t="s">
        <v>190</v>
      </c>
      <c r="B10" s="209" t="s">
        <v>191</v>
      </c>
      <c r="C10" s="114"/>
      <c r="D10" s="121"/>
      <c r="E10" s="121"/>
      <c r="F10" s="121"/>
    </row>
    <row r="11" spans="1:6" ht="48" customHeight="1">
      <c r="A11" s="122" t="s">
        <v>192</v>
      </c>
      <c r="B11" s="209" t="s">
        <v>193</v>
      </c>
      <c r="C11" s="114"/>
      <c r="D11" s="121"/>
      <c r="E11" s="121"/>
      <c r="F11" s="121"/>
    </row>
    <row r="12" spans="1:6" ht="46.5" customHeight="1">
      <c r="A12" s="122" t="s">
        <v>194</v>
      </c>
      <c r="B12" s="209" t="s">
        <v>700</v>
      </c>
      <c r="C12" s="114"/>
      <c r="D12" s="121"/>
      <c r="E12" s="121"/>
      <c r="F12" s="121"/>
    </row>
    <row r="13" spans="1:7" ht="67.5" customHeight="1">
      <c r="A13" s="122" t="s">
        <v>195</v>
      </c>
      <c r="B13" s="209" t="s">
        <v>465</v>
      </c>
      <c r="C13" s="755">
        <f>+C5+C6+C7+C9-C11+C12</f>
        <v>0</v>
      </c>
      <c r="D13" s="213" t="s">
        <v>202</v>
      </c>
      <c r="E13" s="214"/>
      <c r="F13" s="213" t="s">
        <v>203</v>
      </c>
      <c r="G13" s="192"/>
    </row>
    <row r="14" spans="1:6" ht="67.5" customHeight="1">
      <c r="A14" s="122" t="s">
        <v>204</v>
      </c>
      <c r="B14" s="209" t="s">
        <v>473</v>
      </c>
      <c r="C14" s="755">
        <f>+C5+C6+C9+C7-C11+C12</f>
        <v>0</v>
      </c>
      <c r="D14" s="120"/>
      <c r="E14" s="120"/>
      <c r="F14" s="120"/>
    </row>
    <row r="15" spans="1:6" ht="31.5" customHeight="1">
      <c r="A15" s="120"/>
      <c r="B15" s="210"/>
      <c r="C15" s="120"/>
      <c r="D15" s="215" t="s">
        <v>205</v>
      </c>
      <c r="E15" s="123"/>
      <c r="F15" s="215" t="s">
        <v>206</v>
      </c>
    </row>
    <row r="16" spans="1:6" ht="26.25" customHeight="1">
      <c r="A16" s="940" t="s">
        <v>207</v>
      </c>
      <c r="B16" s="943" t="s">
        <v>208</v>
      </c>
      <c r="C16" s="119"/>
      <c r="D16" s="667">
        <v>4</v>
      </c>
      <c r="E16" s="124"/>
      <c r="F16" s="124"/>
    </row>
    <row r="17" spans="1:6" ht="26.25" customHeight="1">
      <c r="A17" s="940"/>
      <c r="B17" s="943"/>
      <c r="C17" s="114"/>
      <c r="D17" s="667">
        <v>10</v>
      </c>
      <c r="E17" s="124"/>
      <c r="F17" s="124"/>
    </row>
    <row r="18" spans="1:6" ht="26.25" customHeight="1">
      <c r="A18" s="940"/>
      <c r="B18" s="943"/>
      <c r="C18" s="114"/>
      <c r="D18" s="667">
        <v>20</v>
      </c>
      <c r="E18" s="124"/>
      <c r="F18" s="124"/>
    </row>
    <row r="19" spans="1:6" ht="26.25" customHeight="1">
      <c r="A19" s="940"/>
      <c r="B19" s="943"/>
      <c r="C19" s="114"/>
      <c r="D19" s="667">
        <v>21</v>
      </c>
      <c r="E19" s="124"/>
      <c r="F19" s="124"/>
    </row>
    <row r="20" spans="1:6" ht="26.25" customHeight="1">
      <c r="A20" s="941"/>
      <c r="B20" s="944"/>
      <c r="C20" s="114"/>
      <c r="D20" s="667">
        <v>22</v>
      </c>
      <c r="E20" s="124"/>
      <c r="F20" s="124"/>
    </row>
    <row r="21" spans="1:6" ht="42" customHeight="1">
      <c r="A21" s="125" t="s">
        <v>209</v>
      </c>
      <c r="B21" s="211" t="s">
        <v>72</v>
      </c>
      <c r="C21" s="756">
        <f>+'Margine analitico'!D9</f>
        <v>0</v>
      </c>
      <c r="D21" s="120"/>
      <c r="E21" s="120"/>
      <c r="F21" s="120"/>
    </row>
    <row r="22" spans="1:6" ht="81" customHeight="1">
      <c r="A22" s="125" t="s">
        <v>210</v>
      </c>
      <c r="B22" s="212" t="s">
        <v>71</v>
      </c>
      <c r="C22" s="755">
        <f>+C5+C6-C7-C9-C10-C13-C21</f>
        <v>0</v>
      </c>
      <c r="D22" s="120"/>
      <c r="E22" s="120"/>
      <c r="F22" s="120"/>
    </row>
    <row r="23" spans="1:6" ht="39" customHeight="1">
      <c r="A23" s="934" t="s">
        <v>433</v>
      </c>
      <c r="B23" s="934"/>
      <c r="C23" s="934"/>
      <c r="D23" s="934"/>
      <c r="E23" s="934"/>
      <c r="F23" s="934"/>
    </row>
    <row r="24" spans="1:6" ht="42.75" customHeight="1">
      <c r="A24" s="933" t="s">
        <v>212</v>
      </c>
      <c r="B24" s="933"/>
      <c r="C24" s="933"/>
      <c r="D24" s="933"/>
      <c r="E24" s="933"/>
      <c r="F24" s="933"/>
    </row>
    <row r="25" spans="1:6" s="193" customFormat="1" ht="42" customHeight="1">
      <c r="A25" s="932" t="s">
        <v>701</v>
      </c>
      <c r="B25" s="933"/>
      <c r="C25" s="933"/>
      <c r="D25" s="933"/>
      <c r="E25" s="933"/>
      <c r="F25" s="933"/>
    </row>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sheetData>
  <sheetProtection/>
  <mergeCells count="9">
    <mergeCell ref="A25:F25"/>
    <mergeCell ref="A24:F24"/>
    <mergeCell ref="A23:F23"/>
    <mergeCell ref="A2:B2"/>
    <mergeCell ref="A3:B3"/>
    <mergeCell ref="A5:A9"/>
    <mergeCell ref="B5:B9"/>
    <mergeCell ref="B16:B20"/>
    <mergeCell ref="A16:A20"/>
  </mergeCells>
  <printOptions horizontalCentered="1" verticalCentered="1"/>
  <pageMargins left="0.1968503937007874" right="0.1968503937007874" top="0.1968503937007874" bottom="0.1968503937007874" header="0.5118110236220472" footer="0"/>
  <pageSetup fitToHeight="1" fitToWidth="1" horizontalDpi="300" verticalDpi="300" orientation="landscape" paperSize="9" scale="63"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E38"/>
  <sheetViews>
    <sheetView showGridLines="0" zoomScaleSheetLayoutView="100" zoomScalePageLayoutView="0" workbookViewId="0" topLeftCell="A1">
      <selection activeCell="B18" sqref="B18"/>
    </sheetView>
  </sheetViews>
  <sheetFormatPr defaultColWidth="40.7109375" defaultRowHeight="30" customHeight="1"/>
  <cols>
    <col min="1" max="1" width="7.00390625" style="40" customWidth="1"/>
    <col min="2" max="2" width="77.57421875" style="1" customWidth="1"/>
    <col min="3" max="3" width="17.00390625" style="1" customWidth="1"/>
    <col min="4" max="4" width="17.421875" style="1" bestFit="1" customWidth="1"/>
    <col min="5" max="16384" width="40.7109375" style="1" customWidth="1"/>
  </cols>
  <sheetData>
    <row r="1" spans="1:4" s="80" customFormat="1" ht="30" customHeight="1">
      <c r="A1" s="508" t="s">
        <v>309</v>
      </c>
      <c r="B1" s="509"/>
      <c r="C1" s="510"/>
      <c r="D1" s="509"/>
    </row>
    <row r="2" spans="1:4" ht="30" customHeight="1">
      <c r="A2" s="319" t="s">
        <v>45</v>
      </c>
      <c r="B2" s="320"/>
      <c r="C2" s="175"/>
      <c r="D2" s="321" t="s">
        <v>508</v>
      </c>
    </row>
    <row r="3" spans="1:3" ht="12" customHeight="1">
      <c r="A3" s="78"/>
      <c r="B3" s="22"/>
      <c r="C3" s="4"/>
    </row>
    <row r="4" spans="1:4" ht="31.5" customHeight="1">
      <c r="A4" s="75" t="s">
        <v>19</v>
      </c>
      <c r="B4" s="720" t="s">
        <v>658</v>
      </c>
      <c r="C4" s="850"/>
      <c r="D4" s="850"/>
    </row>
    <row r="5" spans="1:4" ht="17.25" customHeight="1">
      <c r="A5" s="266"/>
      <c r="B5" s="553"/>
      <c r="C5" s="318"/>
      <c r="D5" s="318"/>
    </row>
    <row r="6" spans="1:4" s="554" customFormat="1" ht="12.75" customHeight="1">
      <c r="A6" s="341"/>
      <c r="B6" s="133"/>
      <c r="C6" s="555" t="s">
        <v>315</v>
      </c>
      <c r="D6" s="555" t="s">
        <v>151</v>
      </c>
    </row>
    <row r="7" spans="1:4" s="77" customFormat="1" ht="30" customHeight="1">
      <c r="A7" s="848" t="s">
        <v>501</v>
      </c>
      <c r="B7" s="340" t="s">
        <v>318</v>
      </c>
      <c r="C7" s="507">
        <v>0</v>
      </c>
      <c r="D7" s="507">
        <v>0</v>
      </c>
    </row>
    <row r="8" spans="1:4" s="77" customFormat="1" ht="30" customHeight="1">
      <c r="A8" s="849"/>
      <c r="B8" s="340" t="s">
        <v>319</v>
      </c>
      <c r="C8" s="507">
        <v>0</v>
      </c>
      <c r="D8" s="507">
        <v>0</v>
      </c>
    </row>
    <row r="9" spans="1:4" s="77" customFormat="1" ht="13.5" customHeight="1">
      <c r="A9" s="266"/>
      <c r="B9" s="132"/>
      <c r="C9" s="4"/>
      <c r="D9" s="4"/>
    </row>
    <row r="10" ht="12.75" customHeight="1">
      <c r="E10" s="216"/>
    </row>
    <row r="11" spans="1:5" ht="68.25" customHeight="1">
      <c r="A11" s="75" t="s">
        <v>497</v>
      </c>
      <c r="B11" s="721" t="s">
        <v>659</v>
      </c>
      <c r="C11" s="859"/>
      <c r="D11" s="860"/>
      <c r="E11" s="216"/>
    </row>
    <row r="12" spans="1:5" ht="21.75" customHeight="1">
      <c r="A12" s="266"/>
      <c r="B12" s="267"/>
      <c r="C12" s="268"/>
      <c r="D12" s="268"/>
      <c r="E12" s="216"/>
    </row>
    <row r="13" spans="1:4" s="98" customFormat="1" ht="65.25" customHeight="1">
      <c r="A13" s="90" t="s">
        <v>498</v>
      </c>
      <c r="B13" s="92" t="s">
        <v>224</v>
      </c>
      <c r="C13" s="857"/>
      <c r="D13" s="858"/>
    </row>
    <row r="14" spans="2:3" ht="20.25" customHeight="1">
      <c r="B14" s="4"/>
      <c r="C14" s="4"/>
    </row>
    <row r="15" spans="1:4" s="98" customFormat="1" ht="54.75" customHeight="1">
      <c r="A15" s="90" t="s">
        <v>499</v>
      </c>
      <c r="B15" s="92" t="s">
        <v>55</v>
      </c>
      <c r="C15" s="89"/>
      <c r="D15" s="79"/>
    </row>
    <row r="16" ht="20.25" customHeight="1"/>
    <row r="17" spans="1:4" s="77" customFormat="1" ht="74.25" customHeight="1">
      <c r="A17" s="102" t="s">
        <v>500</v>
      </c>
      <c r="B17" s="720" t="s">
        <v>660</v>
      </c>
      <c r="C17" s="89"/>
      <c r="D17" s="79"/>
    </row>
    <row r="18" spans="1:4" s="77" customFormat="1" ht="30" customHeight="1">
      <c r="A18" s="266"/>
      <c r="B18" s="132"/>
      <c r="C18" s="4"/>
      <c r="D18" s="4"/>
    </row>
    <row r="19" spans="1:4" ht="30" customHeight="1">
      <c r="A19" s="851" t="s">
        <v>466</v>
      </c>
      <c r="B19" s="845"/>
      <c r="C19" s="845"/>
      <c r="D19" s="852"/>
    </row>
    <row r="20" spans="1:4" ht="88.5" customHeight="1">
      <c r="A20" s="853" t="s">
        <v>225</v>
      </c>
      <c r="B20" s="854"/>
      <c r="C20" s="854"/>
      <c r="D20" s="855"/>
    </row>
    <row r="21" spans="1:4" ht="17.25" customHeight="1">
      <c r="A21" s="647"/>
      <c r="B21" s="4"/>
      <c r="C21" s="4"/>
      <c r="D21" s="648"/>
    </row>
    <row r="22" spans="1:4" ht="12.75" customHeight="1">
      <c r="A22" s="848" t="s">
        <v>467</v>
      </c>
      <c r="B22" s="146" t="s">
        <v>468</v>
      </c>
      <c r="C22" s="4"/>
      <c r="D22" s="648"/>
    </row>
    <row r="23" spans="1:4" ht="15" customHeight="1">
      <c r="A23" s="856"/>
      <c r="B23" s="146"/>
      <c r="C23" s="4"/>
      <c r="D23" s="648"/>
    </row>
    <row r="24" spans="1:4" ht="12.75">
      <c r="A24" s="856"/>
      <c r="B24" s="146" t="s">
        <v>469</v>
      </c>
      <c r="C24" s="4"/>
      <c r="D24" s="648"/>
    </row>
    <row r="25" spans="1:4" ht="15" customHeight="1">
      <c r="A25" s="856"/>
      <c r="B25" s="146"/>
      <c r="C25" s="4"/>
      <c r="D25" s="648"/>
    </row>
    <row r="26" spans="1:4" ht="12.75">
      <c r="A26" s="856"/>
      <c r="B26" s="146" t="s">
        <v>470</v>
      </c>
      <c r="C26" s="4"/>
      <c r="D26" s="648"/>
    </row>
    <row r="27" spans="1:4" ht="15" customHeight="1">
      <c r="A27" s="856"/>
      <c r="B27" s="146"/>
      <c r="C27" s="4"/>
      <c r="D27" s="648"/>
    </row>
    <row r="28" spans="1:4" ht="12.75">
      <c r="A28" s="856"/>
      <c r="B28" s="146" t="s">
        <v>471</v>
      </c>
      <c r="C28" s="4"/>
      <c r="D28" s="648"/>
    </row>
    <row r="29" spans="1:4" ht="15" customHeight="1">
      <c r="A29" s="849"/>
      <c r="B29" s="146"/>
      <c r="C29" s="4"/>
      <c r="D29" s="648"/>
    </row>
    <row r="30" spans="1:4" ht="12.75" customHeight="1">
      <c r="A30" s="848" t="s">
        <v>472</v>
      </c>
      <c r="B30" s="146" t="s">
        <v>468</v>
      </c>
      <c r="C30" s="4"/>
      <c r="D30" s="648"/>
    </row>
    <row r="31" spans="1:4" ht="15" customHeight="1">
      <c r="A31" s="856"/>
      <c r="B31" s="146"/>
      <c r="C31" s="4"/>
      <c r="D31" s="648"/>
    </row>
    <row r="32" spans="1:4" ht="12.75">
      <c r="A32" s="856"/>
      <c r="B32" s="146" t="s">
        <v>469</v>
      </c>
      <c r="C32" s="4"/>
      <c r="D32" s="648"/>
    </row>
    <row r="33" spans="1:4" ht="15" customHeight="1">
      <c r="A33" s="856"/>
      <c r="B33" s="146"/>
      <c r="C33" s="4"/>
      <c r="D33" s="648"/>
    </row>
    <row r="34" spans="1:4" ht="12.75">
      <c r="A34" s="856"/>
      <c r="B34" s="146" t="s">
        <v>470</v>
      </c>
      <c r="C34" s="4"/>
      <c r="D34" s="648"/>
    </row>
    <row r="35" spans="1:4" ht="15" customHeight="1">
      <c r="A35" s="856"/>
      <c r="B35" s="146"/>
      <c r="C35" s="4"/>
      <c r="D35" s="648"/>
    </row>
    <row r="36" spans="1:4" ht="12.75">
      <c r="A36" s="856"/>
      <c r="B36" s="146" t="s">
        <v>471</v>
      </c>
      <c r="C36" s="4"/>
      <c r="D36" s="648"/>
    </row>
    <row r="37" spans="1:4" ht="15" customHeight="1">
      <c r="A37" s="849"/>
      <c r="B37" s="146"/>
      <c r="C37" s="4"/>
      <c r="D37" s="648"/>
    </row>
    <row r="38" spans="1:4" ht="30" customHeight="1">
      <c r="A38" s="649"/>
      <c r="B38" s="650"/>
      <c r="C38" s="650"/>
      <c r="D38" s="651"/>
    </row>
  </sheetData>
  <sheetProtection/>
  <mergeCells count="8">
    <mergeCell ref="A7:A8"/>
    <mergeCell ref="C4:D4"/>
    <mergeCell ref="A19:D19"/>
    <mergeCell ref="A20:D20"/>
    <mergeCell ref="A22:A29"/>
    <mergeCell ref="A30:A37"/>
    <mergeCell ref="C13:D13"/>
    <mergeCell ref="C11:D11"/>
  </mergeCells>
  <printOptions horizontalCentered="1"/>
  <pageMargins left="0.3937007874015748" right="0.3937007874015748" top="0.3937007874015748" bottom="0.3937007874015748" header="0" footer="0.1968503937007874"/>
  <pageSetup fitToHeight="1" fitToWidth="1" horizontalDpi="300" verticalDpi="300" orientation="portrait" paperSize="9" scale="78" r:id="rId2"/>
  <headerFooter alignWithMargins="0">
    <oddFooter>&amp;C&amp;"Times New Roman,Normale\&amp;8- STUDI RIUNITI -
5</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DN127"/>
  <sheetViews>
    <sheetView showGridLines="0" zoomScale="75" zoomScaleNormal="75" zoomScalePageLayoutView="0" workbookViewId="0" topLeftCell="A1">
      <selection activeCell="E10" sqref="E10"/>
    </sheetView>
  </sheetViews>
  <sheetFormatPr defaultColWidth="25.7109375" defaultRowHeight="19.5" customHeight="1"/>
  <cols>
    <col min="1" max="1" width="23.28125" style="14" customWidth="1"/>
    <col min="2" max="2" width="33.421875" style="14" customWidth="1"/>
    <col min="3" max="3" width="38.00390625" style="14" customWidth="1"/>
    <col min="4" max="4" width="28.7109375" style="14" customWidth="1"/>
    <col min="5" max="5" width="26.140625" style="14" customWidth="1"/>
    <col min="6" max="6" width="27.7109375" style="14" customWidth="1"/>
    <col min="7" max="16384" width="25.7109375" style="14" customWidth="1"/>
  </cols>
  <sheetData>
    <row r="1" spans="1:118" ht="22.5" customHeight="1">
      <c r="A1" s="206" t="s">
        <v>80</v>
      </c>
      <c r="B1" s="206" t="s">
        <v>81</v>
      </c>
      <c r="C1" s="229"/>
      <c r="D1" s="229"/>
      <c r="E1" s="229"/>
      <c r="F1" s="230"/>
      <c r="G1" s="229"/>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row>
    <row r="2" spans="1:118" ht="29.25" customHeight="1">
      <c r="A2" s="945" t="s">
        <v>82</v>
      </c>
      <c r="B2" s="945"/>
      <c r="C2" s="945"/>
      <c r="D2" s="945"/>
      <c r="E2" s="945"/>
      <c r="F2" s="945"/>
      <c r="G2" s="945"/>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row>
    <row r="3" spans="1:118" ht="19.5" customHeight="1" thickBot="1">
      <c r="A3" s="151"/>
      <c r="B3" s="149"/>
      <c r="C3" s="150"/>
      <c r="D3" s="31"/>
      <c r="E3" s="31"/>
      <c r="F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row>
    <row r="4" spans="1:118" ht="36" customHeight="1" thickBot="1">
      <c r="A4" s="147" t="s">
        <v>143</v>
      </c>
      <c r="B4" s="220"/>
      <c r="C4" s="227"/>
      <c r="D4" s="228"/>
      <c r="E4" s="226" t="s">
        <v>702</v>
      </c>
      <c r="F4" s="710"/>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row>
    <row r="5" spans="1:118" ht="15" customHeight="1">
      <c r="A5" s="225"/>
      <c r="B5" s="148"/>
      <c r="C5" s="148"/>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row>
    <row r="6" spans="1:118" ht="22.5" customHeight="1" thickBot="1">
      <c r="A6" s="225"/>
      <c r="B6" s="148"/>
      <c r="C6" s="148"/>
      <c r="D6" s="148"/>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row>
    <row r="7" spans="1:118" ht="64.5" customHeight="1" thickBot="1">
      <c r="A7" s="953" t="s">
        <v>144</v>
      </c>
      <c r="B7" s="950" t="s">
        <v>703</v>
      </c>
      <c r="C7" s="951"/>
      <c r="D7" s="951"/>
      <c r="E7" s="952"/>
      <c r="F7" s="946" t="s">
        <v>704</v>
      </c>
      <c r="G7" s="947"/>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row>
    <row r="8" spans="1:118" ht="34.5" customHeight="1">
      <c r="A8" s="954"/>
      <c r="B8" s="241" t="s">
        <v>140</v>
      </c>
      <c r="C8" s="223" t="s">
        <v>140</v>
      </c>
      <c r="D8" s="955" t="s">
        <v>705</v>
      </c>
      <c r="E8" s="949"/>
      <c r="F8" s="948" t="s">
        <v>633</v>
      </c>
      <c r="G8" s="949"/>
      <c r="H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row>
    <row r="9" spans="1:118" ht="19.5" customHeight="1">
      <c r="A9" s="235" t="s">
        <v>83</v>
      </c>
      <c r="B9" s="231" t="s">
        <v>84</v>
      </c>
      <c r="C9" s="152" t="s">
        <v>85</v>
      </c>
      <c r="D9" s="155"/>
      <c r="E9" s="224" t="s">
        <v>43</v>
      </c>
      <c r="F9" s="152"/>
      <c r="G9" s="224" t="s">
        <v>43</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row>
    <row r="10" spans="1:118" ht="19.5" customHeight="1" thickBot="1">
      <c r="A10" s="236"/>
      <c r="B10" s="242" t="s">
        <v>86</v>
      </c>
      <c r="C10" s="232" t="s">
        <v>87</v>
      </c>
      <c r="D10" s="233" t="s">
        <v>141</v>
      </c>
      <c r="E10" s="234" t="s">
        <v>44</v>
      </c>
      <c r="F10" s="232" t="s">
        <v>141</v>
      </c>
      <c r="G10" s="234" t="s">
        <v>44</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row>
    <row r="11" spans="1:118" ht="29.25" customHeight="1">
      <c r="A11" s="237" t="s">
        <v>297</v>
      </c>
      <c r="B11" s="670"/>
      <c r="C11" s="671"/>
      <c r="D11" s="507">
        <v>0</v>
      </c>
      <c r="E11" s="672">
        <v>0</v>
      </c>
      <c r="F11" s="673"/>
      <c r="G11" s="672"/>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row>
    <row r="12" spans="1:118" ht="29.25" customHeight="1">
      <c r="A12" s="238" t="s">
        <v>298</v>
      </c>
      <c r="B12" s="674"/>
      <c r="C12" s="818">
        <v>0</v>
      </c>
      <c r="D12" s="507">
        <v>0</v>
      </c>
      <c r="E12" s="675">
        <v>0</v>
      </c>
      <c r="F12" s="676"/>
      <c r="G12" s="675"/>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row>
    <row r="13" spans="1:118" ht="29.25" customHeight="1">
      <c r="A13" s="238" t="s">
        <v>299</v>
      </c>
      <c r="B13" s="674"/>
      <c r="C13" s="818">
        <v>0</v>
      </c>
      <c r="D13" s="507">
        <v>0</v>
      </c>
      <c r="E13" s="675">
        <v>0</v>
      </c>
      <c r="F13" s="676"/>
      <c r="G13" s="675"/>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row>
    <row r="14" spans="1:118" ht="29.25" customHeight="1">
      <c r="A14" s="238" t="s">
        <v>300</v>
      </c>
      <c r="B14" s="674"/>
      <c r="C14" s="818">
        <v>0</v>
      </c>
      <c r="D14" s="507">
        <v>0</v>
      </c>
      <c r="E14" s="675">
        <v>0</v>
      </c>
      <c r="F14" s="676"/>
      <c r="G14" s="675"/>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row>
    <row r="15" spans="1:118" ht="29.25" customHeight="1">
      <c r="A15" s="238" t="s">
        <v>301</v>
      </c>
      <c r="B15" s="674"/>
      <c r="C15" s="818">
        <v>0</v>
      </c>
      <c r="D15" s="507">
        <v>0</v>
      </c>
      <c r="E15" s="675">
        <v>0</v>
      </c>
      <c r="F15" s="676"/>
      <c r="G15" s="675"/>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row>
    <row r="16" spans="1:118" ht="29.25" customHeight="1">
      <c r="A16" s="238" t="s">
        <v>302</v>
      </c>
      <c r="B16" s="677"/>
      <c r="C16" s="819">
        <v>0</v>
      </c>
      <c r="D16" s="507">
        <v>0</v>
      </c>
      <c r="E16" s="675">
        <v>0</v>
      </c>
      <c r="F16" s="676"/>
      <c r="G16" s="675"/>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row>
    <row r="17" spans="1:118" ht="29.25" customHeight="1">
      <c r="A17" s="238" t="s">
        <v>303</v>
      </c>
      <c r="B17" s="674"/>
      <c r="C17" s="818">
        <v>0</v>
      </c>
      <c r="D17" s="507">
        <v>0</v>
      </c>
      <c r="E17" s="675">
        <v>0</v>
      </c>
      <c r="F17" s="676"/>
      <c r="G17" s="675"/>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row>
    <row r="18" spans="1:118" ht="29.25" customHeight="1">
      <c r="A18" s="238" t="s">
        <v>304</v>
      </c>
      <c r="B18" s="674"/>
      <c r="C18" s="818">
        <v>0</v>
      </c>
      <c r="D18" s="507">
        <v>0</v>
      </c>
      <c r="E18" s="675">
        <v>0</v>
      </c>
      <c r="F18" s="676"/>
      <c r="G18" s="675"/>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row>
    <row r="19" spans="1:118" ht="29.25" customHeight="1">
      <c r="A19" s="238" t="s">
        <v>305</v>
      </c>
      <c r="B19" s="674"/>
      <c r="C19" s="818">
        <v>0</v>
      </c>
      <c r="D19" s="507">
        <v>0</v>
      </c>
      <c r="E19" s="675">
        <v>0</v>
      </c>
      <c r="F19" s="676"/>
      <c r="G19" s="675"/>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row>
    <row r="20" spans="1:118" ht="29.25" customHeight="1">
      <c r="A20" s="238" t="s">
        <v>306</v>
      </c>
      <c r="B20" s="674"/>
      <c r="C20" s="818">
        <v>0</v>
      </c>
      <c r="D20" s="507">
        <v>0</v>
      </c>
      <c r="E20" s="675">
        <v>0</v>
      </c>
      <c r="F20" s="676"/>
      <c r="G20" s="675"/>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row>
    <row r="21" spans="1:118" ht="29.25" customHeight="1">
      <c r="A21" s="238" t="s">
        <v>307</v>
      </c>
      <c r="B21" s="674"/>
      <c r="C21" s="818">
        <v>0</v>
      </c>
      <c r="D21" s="507">
        <v>0</v>
      </c>
      <c r="E21" s="675">
        <v>0</v>
      </c>
      <c r="F21" s="676"/>
      <c r="G21" s="675"/>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row>
    <row r="22" spans="1:118" ht="29.25" customHeight="1" thickBot="1">
      <c r="A22" s="239" t="s">
        <v>88</v>
      </c>
      <c r="B22" s="678"/>
      <c r="C22" s="818">
        <v>0</v>
      </c>
      <c r="D22" s="507">
        <v>0</v>
      </c>
      <c r="E22" s="679">
        <v>0</v>
      </c>
      <c r="F22" s="680"/>
      <c r="G22" s="679"/>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row>
    <row r="23" spans="1:118" ht="29.25" customHeight="1" thickBot="1" thickTop="1">
      <c r="A23" s="240" t="s">
        <v>89</v>
      </c>
      <c r="B23" s="681">
        <f>SUM(B11:B22)</f>
        <v>0</v>
      </c>
      <c r="C23" s="681">
        <f>SUM(C11:C22)</f>
        <v>0</v>
      </c>
      <c r="D23" s="681">
        <f>SUM(D11:D22)</f>
        <v>0</v>
      </c>
      <c r="E23" s="681">
        <f>SUM(E11:E22)</f>
        <v>0</v>
      </c>
      <c r="F23" s="153"/>
      <c r="G23" s="154"/>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row>
    <row r="24" spans="1:118" ht="19.5" customHeight="1">
      <c r="A24" s="31"/>
      <c r="B24" s="31"/>
      <c r="C24" s="31"/>
      <c r="D24" s="31"/>
      <c r="E24" s="711">
        <f>Plafond!B7</f>
        <v>0</v>
      </c>
      <c r="F24" s="820"/>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row>
    <row r="25" spans="1:118" s="54" customFormat="1" ht="19.5" customHeight="1">
      <c r="A25" s="147" t="s">
        <v>142</v>
      </c>
      <c r="B25" s="80"/>
      <c r="C25" s="222" t="s">
        <v>90</v>
      </c>
      <c r="D25" s="220"/>
      <c r="E25" s="147"/>
      <c r="F25" s="147"/>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1"/>
      <c r="DL25" s="221"/>
      <c r="DM25" s="221"/>
      <c r="DN25" s="221"/>
    </row>
    <row r="26" spans="1:118" s="54" customFormat="1" ht="19.5" customHeight="1">
      <c r="A26" s="80"/>
      <c r="B26" s="80"/>
      <c r="C26" s="222" t="s">
        <v>91</v>
      </c>
      <c r="D26" s="220"/>
      <c r="E26" s="147"/>
      <c r="F26" s="147"/>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1"/>
      <c r="DL26" s="221"/>
      <c r="DM26" s="221"/>
      <c r="DN26" s="221"/>
    </row>
    <row r="27" spans="1:118" s="54" customFormat="1" ht="19.5" customHeight="1">
      <c r="A27" s="80"/>
      <c r="B27" s="80"/>
      <c r="C27" s="222" t="s">
        <v>92</v>
      </c>
      <c r="D27" s="220"/>
      <c r="E27" s="147"/>
      <c r="F27" s="147"/>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221"/>
      <c r="DL27" s="221"/>
      <c r="DM27" s="221"/>
      <c r="DN27" s="221"/>
    </row>
    <row r="28" spans="1:118" s="54" customFormat="1" ht="19.5" customHeight="1">
      <c r="A28" s="80"/>
      <c r="B28" s="80"/>
      <c r="C28" s="222" t="s">
        <v>434</v>
      </c>
      <c r="D28" s="220"/>
      <c r="E28" s="147"/>
      <c r="F28" s="147"/>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221"/>
      <c r="DL28" s="221"/>
      <c r="DM28" s="221"/>
      <c r="DN28" s="221"/>
    </row>
    <row r="29" spans="1:118" s="54" customFormat="1" ht="19.5" customHeight="1">
      <c r="A29" s="80"/>
      <c r="B29" s="80"/>
      <c r="C29" s="222" t="s">
        <v>93</v>
      </c>
      <c r="D29" s="220"/>
      <c r="E29" s="147"/>
      <c r="F29" s="147"/>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221"/>
      <c r="DL29" s="221"/>
      <c r="DM29" s="221"/>
      <c r="DN29" s="221"/>
    </row>
    <row r="30" spans="1:118" s="54" customFormat="1" ht="19.5" customHeight="1">
      <c r="A30" s="80"/>
      <c r="B30" s="80"/>
      <c r="C30" s="222" t="s">
        <v>94</v>
      </c>
      <c r="D30" s="220"/>
      <c r="E30" s="147"/>
      <c r="F30" s="147"/>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221"/>
      <c r="DL30" s="221"/>
      <c r="DM30" s="221"/>
      <c r="DN30" s="221"/>
    </row>
    <row r="31" spans="1:118" s="54" customFormat="1" ht="19.5" customHeight="1">
      <c r="A31" s="80"/>
      <c r="B31" s="80"/>
      <c r="C31" s="222" t="s">
        <v>95</v>
      </c>
      <c r="D31" s="220"/>
      <c r="E31" s="147"/>
      <c r="F31" s="147"/>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221"/>
      <c r="DL31" s="221"/>
      <c r="DM31" s="221"/>
      <c r="DN31" s="221"/>
    </row>
    <row r="32" spans="1:118" s="54" customFormat="1" ht="19.5" customHeight="1">
      <c r="A32" s="80"/>
      <c r="B32" s="80"/>
      <c r="C32" s="222" t="s">
        <v>435</v>
      </c>
      <c r="D32" s="220"/>
      <c r="E32" s="147"/>
      <c r="F32" s="147"/>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221"/>
      <c r="CA32" s="221"/>
      <c r="CB32" s="221"/>
      <c r="CC32" s="221"/>
      <c r="CD32" s="221"/>
      <c r="CE32" s="221"/>
      <c r="CF32" s="221"/>
      <c r="CG32" s="221"/>
      <c r="CH32" s="221"/>
      <c r="CI32" s="221"/>
      <c r="CJ32" s="221"/>
      <c r="CK32" s="221"/>
      <c r="CL32" s="221"/>
      <c r="CM32" s="221"/>
      <c r="CN32" s="221"/>
      <c r="CO32" s="221"/>
      <c r="CP32" s="221"/>
      <c r="CQ32" s="221"/>
      <c r="CR32" s="221"/>
      <c r="CS32" s="221"/>
      <c r="CT32" s="221"/>
      <c r="CU32" s="221"/>
      <c r="CV32" s="221"/>
      <c r="CW32" s="221"/>
      <c r="CX32" s="221"/>
      <c r="CY32" s="221"/>
      <c r="CZ32" s="221"/>
      <c r="DA32" s="221"/>
      <c r="DB32" s="221"/>
      <c r="DC32" s="221"/>
      <c r="DD32" s="221"/>
      <c r="DE32" s="221"/>
      <c r="DF32" s="221"/>
      <c r="DG32" s="221"/>
      <c r="DH32" s="221"/>
      <c r="DI32" s="221"/>
      <c r="DJ32" s="221"/>
      <c r="DK32" s="221"/>
      <c r="DL32" s="221"/>
      <c r="DM32" s="221"/>
      <c r="DN32" s="221"/>
    </row>
    <row r="33" spans="1:118" s="54" customFormat="1" ht="19.5" customHeight="1">
      <c r="A33" s="80"/>
      <c r="B33" s="80"/>
      <c r="C33" s="222" t="s">
        <v>96</v>
      </c>
      <c r="D33" s="220"/>
      <c r="E33" s="147"/>
      <c r="F33" s="147"/>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221"/>
      <c r="CA33" s="221"/>
      <c r="CB33" s="221"/>
      <c r="CC33" s="221"/>
      <c r="CD33" s="221"/>
      <c r="CE33" s="221"/>
      <c r="CF33" s="221"/>
      <c r="CG33" s="221"/>
      <c r="CH33" s="221"/>
      <c r="CI33" s="221"/>
      <c r="CJ33" s="221"/>
      <c r="CK33" s="221"/>
      <c r="CL33" s="221"/>
      <c r="CM33" s="221"/>
      <c r="CN33" s="221"/>
      <c r="CO33" s="221"/>
      <c r="CP33" s="221"/>
      <c r="CQ33" s="221"/>
      <c r="CR33" s="221"/>
      <c r="CS33" s="221"/>
      <c r="CT33" s="221"/>
      <c r="CU33" s="221"/>
      <c r="CV33" s="221"/>
      <c r="CW33" s="221"/>
      <c r="CX33" s="221"/>
      <c r="CY33" s="221"/>
      <c r="CZ33" s="221"/>
      <c r="DA33" s="221"/>
      <c r="DB33" s="221"/>
      <c r="DC33" s="221"/>
      <c r="DD33" s="221"/>
      <c r="DE33" s="221"/>
      <c r="DF33" s="221"/>
      <c r="DG33" s="221"/>
      <c r="DH33" s="221"/>
      <c r="DI33" s="221"/>
      <c r="DJ33" s="221"/>
      <c r="DK33" s="221"/>
      <c r="DL33" s="221"/>
      <c r="DM33" s="221"/>
      <c r="DN33" s="221"/>
    </row>
    <row r="34" spans="1:118" ht="19.5"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row>
    <row r="35" spans="1:118" ht="19.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row>
    <row r="36" spans="1:118" ht="19.5"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row>
    <row r="37" spans="1:118" ht="19.5"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row>
    <row r="38" spans="1:118" ht="19.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row>
    <row r="39" spans="1:118" ht="19.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row>
    <row r="40" spans="1:118" ht="19.5"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row>
    <row r="41" spans="1:118" ht="19.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row>
    <row r="42" spans="1:118" ht="19.5" customHeight="1">
      <c r="A42" s="156"/>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row>
    <row r="43" spans="1:118" ht="19.5" customHeight="1">
      <c r="A43" s="156"/>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row>
    <row r="44" spans="1:118" ht="19.5" customHeight="1">
      <c r="A44" s="156"/>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row>
    <row r="45" spans="1:118" ht="19.5" customHeight="1">
      <c r="A45" s="156"/>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row>
    <row r="46" spans="1:118" ht="19.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row>
    <row r="47" spans="1:118" ht="19.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row>
    <row r="48" spans="1:118" ht="19.5"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row>
    <row r="49" spans="1:118" ht="19.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row>
    <row r="50" spans="1:118" ht="19.5"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row>
    <row r="51" spans="1:118" ht="19.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row>
    <row r="52" spans="1:118" ht="19.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row>
    <row r="53" spans="1:118" ht="19.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row>
    <row r="54" spans="1:118" ht="19.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row>
    <row r="55" spans="1:118" ht="19.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row>
    <row r="56" spans="1:118" ht="19.5"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row>
    <row r="57" spans="1:118" ht="19.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row>
    <row r="58" spans="1:118" ht="19.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row>
    <row r="59" spans="1:118" ht="19.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row>
    <row r="60" spans="1:118" ht="19.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row>
    <row r="61" spans="1:118" ht="19.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row>
    <row r="62" spans="1:118" ht="19.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row>
    <row r="63" spans="1:118" ht="19.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row>
    <row r="64" spans="1:118" ht="19.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row>
    <row r="65" spans="1:118" ht="19.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row>
    <row r="66" spans="1:118" ht="19.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row>
    <row r="67" spans="1:118" ht="19.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row>
    <row r="68" spans="1:118" ht="19.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row>
    <row r="69" spans="1:118" ht="19.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row>
    <row r="70" spans="1:118" ht="19.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row>
    <row r="71" spans="1:118" ht="19.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row>
    <row r="72" spans="1:118" ht="19.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row>
    <row r="73" spans="1:118" ht="19.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row>
    <row r="74" spans="1:118" ht="19.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row>
    <row r="75" spans="1:118" ht="19.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row>
    <row r="76" spans="1:118" ht="19.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row>
    <row r="77" spans="1:118" ht="19.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row>
    <row r="78" spans="1:118" ht="19.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row>
    <row r="79" spans="1:118" ht="19.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row>
    <row r="80" spans="1:118" ht="19.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row>
    <row r="81" spans="1:118" ht="19.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row>
    <row r="82" spans="1:118" ht="19.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row>
    <row r="83" spans="1:118" ht="19.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row>
    <row r="84" spans="1:118" ht="19.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row>
    <row r="85" spans="1:118" ht="19.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row>
    <row r="86" spans="1:118" ht="19.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row>
    <row r="87" spans="1:118" ht="19.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row>
    <row r="88" spans="1:118" ht="19.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row>
    <row r="89" spans="1:118" ht="19.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row>
    <row r="90" spans="1:118" ht="19.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row>
    <row r="91" spans="1:118" ht="19.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row>
    <row r="92" spans="1:118" ht="19.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row>
    <row r="93" spans="1:118" ht="19.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row>
    <row r="94" spans="1:118" ht="19.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row>
    <row r="95" spans="1:118" ht="19.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row>
    <row r="96" spans="1:118" ht="19.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row>
    <row r="97" spans="1:118" ht="19.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row>
    <row r="98" spans="1:118" ht="19.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row>
    <row r="99" spans="1:118" ht="19.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row>
    <row r="100" spans="1:118" ht="19.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row>
    <row r="101" spans="1:118" ht="19.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row>
    <row r="102" spans="1:118" ht="19.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row>
    <row r="103" spans="1:118" ht="19.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row>
    <row r="104" spans="1:118" ht="19.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row>
    <row r="105" spans="1:118" ht="19.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row>
    <row r="106" spans="1:118" ht="19.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row>
    <row r="107" spans="1:118" ht="19.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row>
    <row r="108" spans="1:118" ht="19.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row>
    <row r="109" spans="1:118" ht="19.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row>
    <row r="110" spans="1:118" ht="19.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row>
    <row r="111" spans="1:118" ht="19.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row>
    <row r="112" spans="1:118" ht="19.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row>
    <row r="113" spans="1:118" ht="19.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row>
    <row r="114" spans="1:118" ht="19.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row>
    <row r="115" spans="1:118" ht="19.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row>
    <row r="116" spans="1:118" ht="19.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row>
    <row r="117" spans="1:118" ht="19.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row>
    <row r="118" spans="1:118" ht="19.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row>
    <row r="119" spans="1:118" ht="19.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row>
    <row r="120" spans="1:118" ht="19.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row>
    <row r="121" spans="1:118" ht="19.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row>
    <row r="122" spans="1:118" ht="19.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row>
    <row r="123" spans="1:118" ht="19.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row>
    <row r="124" spans="1:118" ht="19.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row>
    <row r="125" spans="1:118" ht="19.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row>
    <row r="126" spans="1:118" ht="19.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row>
    <row r="127" spans="1:118" ht="19.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row>
  </sheetData>
  <sheetProtection/>
  <mergeCells count="6">
    <mergeCell ref="A2:G2"/>
    <mergeCell ref="F7:G7"/>
    <mergeCell ref="F8:G8"/>
    <mergeCell ref="B7:E7"/>
    <mergeCell ref="A7:A8"/>
    <mergeCell ref="D8:E8"/>
  </mergeCells>
  <printOptions horizontalCentered="1" verticalCentered="1"/>
  <pageMargins left="0.3937007874015748" right="0.3937007874015748" top="0.3937007874015748" bottom="0.3937007874015748" header="0" footer="0"/>
  <pageSetup fitToHeight="1" fitToWidth="1" orientation="landscape" paperSize="9" scale="64"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C47"/>
  <sheetViews>
    <sheetView showGridLines="0" zoomScale="75" zoomScaleNormal="75" zoomScalePageLayoutView="0" workbookViewId="0" topLeftCell="A1">
      <selection activeCell="H29" sqref="H29"/>
    </sheetView>
  </sheetViews>
  <sheetFormatPr defaultColWidth="8.8515625" defaultRowHeight="18" customHeight="1"/>
  <cols>
    <col min="1" max="1" width="141.421875" style="14" customWidth="1"/>
    <col min="2" max="2" width="39.7109375" style="14" customWidth="1"/>
    <col min="3" max="3" width="14.140625" style="14" customWidth="1"/>
    <col min="4" max="16384" width="8.8515625" style="14" customWidth="1"/>
  </cols>
  <sheetData>
    <row r="1" ht="32.25" customHeight="1">
      <c r="A1" s="80" t="s">
        <v>586</v>
      </c>
    </row>
    <row r="2" spans="1:2" ht="27" customHeight="1">
      <c r="A2" s="7" t="s">
        <v>97</v>
      </c>
      <c r="B2" s="104"/>
    </row>
    <row r="3" spans="1:2" ht="68.25" customHeight="1">
      <c r="A3" s="158"/>
      <c r="B3" s="742">
        <f>+'DETT VE'!B5+'DETT VE'!B9</f>
        <v>0</v>
      </c>
    </row>
    <row r="4" spans="1:2" ht="27" customHeight="1">
      <c r="A4" s="7" t="s">
        <v>98</v>
      </c>
      <c r="B4" s="104"/>
    </row>
    <row r="5" spans="1:2" ht="33" customHeight="1">
      <c r="A5" s="159" t="s">
        <v>17</v>
      </c>
      <c r="B5" s="743">
        <f>+'DETT VE'!C11+'DETT VE'!B12</f>
        <v>0</v>
      </c>
    </row>
    <row r="6" spans="1:2" ht="33" customHeight="1">
      <c r="A6" s="159" t="s">
        <v>54</v>
      </c>
      <c r="B6" s="682"/>
    </row>
    <row r="7" spans="1:2" ht="33" customHeight="1">
      <c r="A7" s="160" t="s">
        <v>103</v>
      </c>
      <c r="B7" s="744">
        <f>SUM(B3:B6)</f>
        <v>0</v>
      </c>
    </row>
    <row r="8" s="161" customFormat="1" ht="15.75"/>
    <row r="9" s="161" customFormat="1" ht="15.75"/>
    <row r="10" s="161" customFormat="1" ht="15.75"/>
    <row r="11" s="161" customFormat="1" ht="15.75"/>
    <row r="12" spans="1:2" ht="18" customHeight="1">
      <c r="A12" s="16" t="s">
        <v>104</v>
      </c>
      <c r="B12" s="697" t="s">
        <v>587</v>
      </c>
    </row>
    <row r="13" ht="18" customHeight="1">
      <c r="A13" s="14" t="s">
        <v>394</v>
      </c>
    </row>
    <row r="14" spans="1:3" ht="18" customHeight="1">
      <c r="A14" s="162" t="s">
        <v>105</v>
      </c>
      <c r="B14" s="31"/>
      <c r="C14" s="31"/>
    </row>
    <row r="15" spans="1:3" ht="18" customHeight="1">
      <c r="A15" s="162"/>
      <c r="B15" s="31"/>
      <c r="C15" s="31"/>
    </row>
    <row r="16" spans="1:3" ht="18" customHeight="1">
      <c r="A16" s="163"/>
      <c r="B16" s="31"/>
      <c r="C16" s="31"/>
    </row>
    <row r="17" spans="1:3" ht="18" customHeight="1">
      <c r="A17" s="163"/>
      <c r="B17" s="31"/>
      <c r="C17" s="31"/>
    </row>
    <row r="18" spans="1:3" ht="18" customHeight="1">
      <c r="A18" s="163"/>
      <c r="B18" s="31"/>
      <c r="C18" s="31"/>
    </row>
    <row r="19" spans="1:3" ht="18" customHeight="1">
      <c r="A19" s="162"/>
      <c r="B19" s="31"/>
      <c r="C19" s="31"/>
    </row>
    <row r="20" spans="1:3" ht="18" customHeight="1">
      <c r="A20" s="162"/>
      <c r="B20" s="31"/>
      <c r="C20" s="31"/>
    </row>
    <row r="21" spans="1:3" ht="18" customHeight="1">
      <c r="A21" s="163"/>
      <c r="B21" s="31"/>
      <c r="C21" s="31"/>
    </row>
    <row r="22" spans="1:3" ht="18" customHeight="1">
      <c r="A22" s="162"/>
      <c r="B22" s="31"/>
      <c r="C22" s="31"/>
    </row>
    <row r="23" spans="1:3" ht="18" customHeight="1">
      <c r="A23" s="162"/>
      <c r="B23" s="31"/>
      <c r="C23" s="31"/>
    </row>
    <row r="24" spans="1:3" ht="18" customHeight="1">
      <c r="A24" s="162"/>
      <c r="B24" s="31"/>
      <c r="C24" s="31"/>
    </row>
    <row r="25" spans="1:3" ht="18" customHeight="1">
      <c r="A25" s="162"/>
      <c r="B25" s="31"/>
      <c r="C25" s="31"/>
    </row>
    <row r="26" spans="1:3" ht="18" customHeight="1">
      <c r="A26" s="163"/>
      <c r="B26" s="31"/>
      <c r="C26" s="31"/>
    </row>
    <row r="27" spans="1:3" ht="18" customHeight="1">
      <c r="A27" s="162" t="s">
        <v>394</v>
      </c>
      <c r="B27" s="31"/>
      <c r="C27" s="31"/>
    </row>
    <row r="28" spans="1:3" ht="18" customHeight="1">
      <c r="A28" s="163"/>
      <c r="B28" s="149"/>
      <c r="C28" s="150"/>
    </row>
    <row r="29" ht="18" customHeight="1">
      <c r="A29" s="162"/>
    </row>
    <row r="38" ht="18" customHeight="1">
      <c r="A38" s="164"/>
    </row>
    <row r="39" ht="18" customHeight="1">
      <c r="A39" s="164"/>
    </row>
    <row r="40" ht="18" customHeight="1">
      <c r="A40" s="164"/>
    </row>
    <row r="41" ht="18" customHeight="1">
      <c r="A41" s="164"/>
    </row>
    <row r="42" ht="18" customHeight="1">
      <c r="A42" s="164"/>
    </row>
    <row r="43" ht="18" customHeight="1">
      <c r="A43" s="164"/>
    </row>
    <row r="44" ht="18" customHeight="1">
      <c r="A44" s="164"/>
    </row>
    <row r="45" ht="18" customHeight="1">
      <c r="A45" s="164"/>
    </row>
    <row r="46" ht="18" customHeight="1">
      <c r="A46" s="164"/>
    </row>
    <row r="47" ht="18" customHeight="1">
      <c r="A47" s="164"/>
    </row>
  </sheetData>
  <sheetProtection/>
  <printOptions horizontalCentered="1"/>
  <pageMargins left="0.3937007874015748" right="0.3937007874015748" top="0.3937007874015748" bottom="0.3937007874015748" header="0" footer="0.5118110236220472"/>
  <pageSetup fitToHeight="1" fitToWidth="1" orientation="landscape" paperSize="9" scale="78"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C33"/>
  <sheetViews>
    <sheetView showGridLines="0" zoomScale="75" zoomScaleNormal="75" zoomScalePageLayoutView="0" workbookViewId="0" topLeftCell="A1">
      <selection activeCell="B34" sqref="B34"/>
    </sheetView>
  </sheetViews>
  <sheetFormatPr defaultColWidth="8.8515625" defaultRowHeight="19.5" customHeight="1"/>
  <cols>
    <col min="1" max="1" width="98.140625" style="14" customWidth="1"/>
    <col min="2" max="2" width="34.57421875" style="14" customWidth="1"/>
    <col min="3" max="3" width="18.421875" style="30" customWidth="1"/>
    <col min="4" max="16384" width="8.8515625" style="14" customWidth="1"/>
  </cols>
  <sheetData>
    <row r="1" spans="1:2" ht="26.25" customHeight="1">
      <c r="A1" s="643" t="s">
        <v>215</v>
      </c>
      <c r="B1" s="135"/>
    </row>
    <row r="2" spans="1:2" ht="19.5" customHeight="1">
      <c r="A2" s="642"/>
      <c r="B2" s="59"/>
    </row>
    <row r="3" spans="1:3" s="59" customFormat="1" ht="24" customHeight="1" thickBot="1">
      <c r="A3" s="147" t="s">
        <v>390</v>
      </c>
      <c r="C3" s="641"/>
    </row>
    <row r="4" spans="1:2" ht="19.5" customHeight="1">
      <c r="A4" s="81" t="s">
        <v>217</v>
      </c>
      <c r="B4" s="82"/>
    </row>
    <row r="5" spans="1:2" ht="19.5" customHeight="1">
      <c r="A5" s="83"/>
      <c r="B5" s="84"/>
    </row>
    <row r="6" spans="1:2" ht="24.75" customHeight="1">
      <c r="A6" s="100" t="s">
        <v>401</v>
      </c>
      <c r="B6" s="599">
        <f>+'DETT VE'!C11</f>
        <v>0</v>
      </c>
    </row>
    <row r="7" spans="1:3" ht="23.25" customHeight="1">
      <c r="A7" s="53" t="s">
        <v>391</v>
      </c>
      <c r="B7" s="596">
        <f>+'DETT VE'!B9</f>
        <v>0</v>
      </c>
      <c r="C7" s="595" t="s">
        <v>317</v>
      </c>
    </row>
    <row r="8" spans="1:3" ht="23.25" customHeight="1">
      <c r="A8" s="28" t="s">
        <v>706</v>
      </c>
      <c r="B8" s="599">
        <v>0</v>
      </c>
      <c r="C8" s="595" t="s">
        <v>392</v>
      </c>
    </row>
    <row r="9" spans="1:3" ht="23.25" customHeight="1">
      <c r="A9" s="28" t="s">
        <v>707</v>
      </c>
      <c r="B9" s="599">
        <v>0</v>
      </c>
      <c r="C9" s="595" t="s">
        <v>317</v>
      </c>
    </row>
    <row r="10" spans="1:2" ht="23.25" customHeight="1">
      <c r="A10" s="600" t="s">
        <v>308</v>
      </c>
      <c r="B10" s="745">
        <f>SUM(B6:B9)</f>
        <v>0</v>
      </c>
    </row>
    <row r="11" spans="1:3" ht="23.25" customHeight="1" thickBot="1">
      <c r="A11" s="32" t="s">
        <v>216</v>
      </c>
      <c r="B11" s="598">
        <v>0</v>
      </c>
      <c r="C11" s="645">
        <f>+B10-B11</f>
        <v>0</v>
      </c>
    </row>
    <row r="12" spans="1:2" ht="23.25" customHeight="1" thickBot="1">
      <c r="A12" s="15"/>
      <c r="B12" s="644"/>
    </row>
    <row r="13" spans="1:2" ht="19.5" customHeight="1">
      <c r="A13" s="81" t="s">
        <v>218</v>
      </c>
      <c r="B13" s="82"/>
    </row>
    <row r="14" spans="1:2" ht="19.5" customHeight="1">
      <c r="A14" s="83"/>
      <c r="B14" s="84"/>
    </row>
    <row r="15" spans="1:2" ht="23.25" customHeight="1">
      <c r="A15" s="100" t="s">
        <v>558</v>
      </c>
      <c r="B15" s="599">
        <v>0</v>
      </c>
    </row>
    <row r="16" spans="1:2" ht="23.25" customHeight="1">
      <c r="A16" s="600" t="s">
        <v>308</v>
      </c>
      <c r="B16" s="745">
        <f>SUM(B15:B15)</f>
        <v>0</v>
      </c>
    </row>
    <row r="17" spans="1:3" ht="23.25" customHeight="1" thickBot="1">
      <c r="A17" s="32" t="s">
        <v>219</v>
      </c>
      <c r="B17" s="598">
        <v>0</v>
      </c>
      <c r="C17" s="645">
        <f>+B16-B17</f>
        <v>0</v>
      </c>
    </row>
    <row r="18" spans="1:2" ht="23.25" customHeight="1">
      <c r="A18" s="15"/>
      <c r="B18" s="644"/>
    </row>
    <row r="20" ht="19.5" customHeight="1" thickBot="1">
      <c r="A20" s="80" t="s">
        <v>393</v>
      </c>
    </row>
    <row r="21" spans="1:2" ht="19.5" customHeight="1">
      <c r="A21" s="81" t="s">
        <v>220</v>
      </c>
      <c r="B21" s="82"/>
    </row>
    <row r="22" spans="1:2" ht="19.5" customHeight="1">
      <c r="A22" s="83"/>
      <c r="B22" s="84"/>
    </row>
    <row r="23" spans="1:2" ht="19.5" customHeight="1">
      <c r="A23" s="100" t="s">
        <v>402</v>
      </c>
      <c r="B23" s="599">
        <f>+VF1!C59</f>
        <v>0</v>
      </c>
    </row>
    <row r="24" spans="1:3" ht="23.25" customHeight="1">
      <c r="A24" s="28" t="s">
        <v>708</v>
      </c>
      <c r="B24" s="599">
        <v>0</v>
      </c>
      <c r="C24" s="595" t="s">
        <v>392</v>
      </c>
    </row>
    <row r="25" spans="1:3" ht="23.25" customHeight="1">
      <c r="A25" s="28" t="s">
        <v>709</v>
      </c>
      <c r="B25" s="599">
        <v>0</v>
      </c>
      <c r="C25" s="595" t="s">
        <v>317</v>
      </c>
    </row>
    <row r="26" spans="1:3" s="16" customFormat="1" ht="23.25" customHeight="1">
      <c r="A26" s="601" t="s">
        <v>314</v>
      </c>
      <c r="B26" s="745">
        <f>SUM(B23:B25)</f>
        <v>0</v>
      </c>
      <c r="C26" s="590"/>
    </row>
    <row r="27" spans="1:3" ht="23.25" customHeight="1" thickBot="1">
      <c r="A27" s="32" t="s">
        <v>221</v>
      </c>
      <c r="B27" s="646">
        <v>0</v>
      </c>
      <c r="C27" s="645">
        <f>+B26-B27</f>
        <v>0</v>
      </c>
    </row>
    <row r="28" ht="19.5" customHeight="1" thickBot="1"/>
    <row r="29" spans="1:2" ht="19.5" customHeight="1">
      <c r="A29" s="81" t="s">
        <v>222</v>
      </c>
      <c r="B29" s="82"/>
    </row>
    <row r="30" spans="1:2" ht="19.5" customHeight="1">
      <c r="A30" s="83"/>
      <c r="B30" s="84"/>
    </row>
    <row r="31" spans="1:2" ht="19.5" customHeight="1">
      <c r="A31" s="100" t="s">
        <v>233</v>
      </c>
      <c r="B31" s="599">
        <f>+VF1!C58</f>
        <v>0</v>
      </c>
    </row>
    <row r="32" spans="1:2" ht="19.5" customHeight="1">
      <c r="A32" s="600" t="s">
        <v>308</v>
      </c>
      <c r="B32" s="597">
        <f>SUM(B31:B31)</f>
        <v>0</v>
      </c>
    </row>
    <row r="33" spans="1:3" ht="19.5" customHeight="1" thickBot="1">
      <c r="A33" s="32" t="s">
        <v>234</v>
      </c>
      <c r="B33" s="646">
        <v>0</v>
      </c>
      <c r="C33" s="645">
        <f>+B32-B33</f>
        <v>0</v>
      </c>
    </row>
  </sheetData>
  <sheetProtection/>
  <printOptions horizontalCentered="1"/>
  <pageMargins left="0.3937007874015748" right="0.3937007874015748" top="0.3937007874015748" bottom="0.5905511811023623" header="0" footer="0.1968503937007874"/>
  <pageSetup fitToHeight="1" fitToWidth="1" orientation="landscape" paperSize="9" scale="78" r:id="rId1"/>
  <headerFooter alignWithMargins="0">
    <oddFooter>&amp;C&amp;"Times New Roman,Normale\&amp;8- STUDI RIUNITI -
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A1">
      <selection activeCell="B13" sqref="B13"/>
    </sheetView>
  </sheetViews>
  <sheetFormatPr defaultColWidth="9.140625" defaultRowHeight="12.75"/>
  <cols>
    <col min="1" max="1" width="4.8515625" style="352" customWidth="1"/>
    <col min="2" max="2" width="53.8515625" style="352" customWidth="1"/>
    <col min="3" max="3" width="37.421875" style="352" customWidth="1"/>
    <col min="4" max="4" width="24.28125" style="352" customWidth="1"/>
    <col min="5" max="16384" width="9.140625" style="352" customWidth="1"/>
  </cols>
  <sheetData>
    <row r="1" spans="1:4" s="503" customFormat="1" ht="21.75" customHeight="1">
      <c r="A1" s="494" t="s">
        <v>274</v>
      </c>
      <c r="B1" s="502"/>
      <c r="C1" s="502"/>
      <c r="D1" s="502"/>
    </row>
    <row r="2" spans="1:4" ht="37.5" customHeight="1">
      <c r="A2" s="351"/>
      <c r="B2" s="351"/>
      <c r="C2" s="351"/>
      <c r="D2" s="351"/>
    </row>
    <row r="3" spans="1:4" ht="28.5" customHeight="1">
      <c r="A3" s="504"/>
      <c r="B3" s="497" t="s">
        <v>280</v>
      </c>
      <c r="C3" s="495" t="s">
        <v>388</v>
      </c>
      <c r="D3" s="498">
        <f>+VH!C20</f>
        <v>0</v>
      </c>
    </row>
    <row r="4" spans="1:4" ht="31.5">
      <c r="A4" s="430"/>
      <c r="B4" s="496" t="s">
        <v>278</v>
      </c>
      <c r="C4" s="499" t="s">
        <v>389</v>
      </c>
      <c r="D4" s="500">
        <f>+VH!B20</f>
        <v>0</v>
      </c>
    </row>
    <row r="5" spans="1:4" ht="36" customHeight="1">
      <c r="A5" s="504"/>
      <c r="B5" s="956" t="s">
        <v>279</v>
      </c>
      <c r="C5" s="495" t="s">
        <v>181</v>
      </c>
      <c r="D5" s="498">
        <f>-IF(VF2!C47&lt;0,VF2!C47,0)</f>
        <v>0</v>
      </c>
    </row>
    <row r="6" spans="1:4" ht="35.25" customHeight="1">
      <c r="A6" s="430"/>
      <c r="B6" s="958"/>
      <c r="C6" s="499" t="s">
        <v>182</v>
      </c>
      <c r="D6" s="500">
        <f>+IF(VF2!C47&gt;0,VF2!C47,0)</f>
        <v>0</v>
      </c>
    </row>
    <row r="7" spans="1:4" ht="30.75" customHeight="1">
      <c r="A7" s="504"/>
      <c r="B7" s="956" t="s">
        <v>281</v>
      </c>
      <c r="C7" s="564" t="s">
        <v>450</v>
      </c>
      <c r="D7" s="565">
        <f>+VL!C32</f>
        <v>0</v>
      </c>
    </row>
    <row r="8" spans="1:4" ht="28.5" customHeight="1">
      <c r="A8" s="430"/>
      <c r="B8" s="957"/>
      <c r="C8" s="499" t="s">
        <v>711</v>
      </c>
      <c r="D8" s="500">
        <f>+VL!D33</f>
        <v>0</v>
      </c>
    </row>
    <row r="9" spans="1:4" ht="28.5" customHeight="1">
      <c r="A9" s="505" t="s">
        <v>78</v>
      </c>
      <c r="B9" s="663" t="s">
        <v>79</v>
      </c>
      <c r="C9" s="661"/>
      <c r="D9" s="662"/>
    </row>
    <row r="10" spans="2:4" ht="24" customHeight="1">
      <c r="B10" s="959" t="s">
        <v>714</v>
      </c>
      <c r="C10" s="566" t="s">
        <v>282</v>
      </c>
      <c r="D10" s="565">
        <v>0</v>
      </c>
    </row>
    <row r="11" spans="1:4" ht="24" customHeight="1">
      <c r="A11" s="505" t="s">
        <v>276</v>
      </c>
      <c r="B11" s="960"/>
      <c r="C11" s="567" t="s">
        <v>712</v>
      </c>
      <c r="D11" s="568">
        <v>0</v>
      </c>
    </row>
    <row r="12" spans="1:4" ht="24" customHeight="1">
      <c r="A12" s="430" t="s">
        <v>277</v>
      </c>
      <c r="B12" s="961"/>
      <c r="C12" s="569" t="s">
        <v>713</v>
      </c>
      <c r="D12" s="500">
        <v>0</v>
      </c>
    </row>
    <row r="13" spans="1:4" ht="15.75">
      <c r="A13" s="351"/>
      <c r="B13" s="493"/>
      <c r="C13" s="664"/>
      <c r="D13" s="345"/>
    </row>
    <row r="14" spans="1:4" s="346" customFormat="1" ht="15.75">
      <c r="A14" s="345"/>
      <c r="B14" s="351"/>
      <c r="C14" s="351"/>
      <c r="D14" s="351"/>
    </row>
    <row r="15" ht="13.5" thickBot="1"/>
    <row r="16" spans="1:4" ht="12.75">
      <c r="A16" s="821" t="s">
        <v>275</v>
      </c>
      <c r="B16" s="812" t="s">
        <v>646</v>
      </c>
      <c r="C16" s="811" t="s">
        <v>648</v>
      </c>
      <c r="D16" s="809"/>
    </row>
    <row r="17" spans="1:4" ht="29.25" customHeight="1" thickBot="1">
      <c r="A17" s="822"/>
      <c r="B17" s="962" t="s">
        <v>647</v>
      </c>
      <c r="C17" s="962"/>
      <c r="D17" s="810"/>
    </row>
  </sheetData>
  <sheetProtection/>
  <mergeCells count="4">
    <mergeCell ref="B7:B8"/>
    <mergeCell ref="B5:B6"/>
    <mergeCell ref="B10:B12"/>
    <mergeCell ref="B17:C17"/>
  </mergeCells>
  <printOptions horizontalCentered="1"/>
  <pageMargins left="0.7874015748031497" right="0.7874015748031497" top="0.984251968503937" bottom="0.984251968503937" header="0.5118110236220472" footer="0.5118110236220472"/>
  <pageSetup fitToHeight="1" fitToWidth="1"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D23"/>
  <sheetViews>
    <sheetView zoomScalePageLayoutView="0" workbookViewId="0" topLeftCell="A1">
      <selection activeCell="A2" sqref="A2:D2"/>
    </sheetView>
  </sheetViews>
  <sheetFormatPr defaultColWidth="40.7109375" defaultRowHeight="30" customHeight="1"/>
  <cols>
    <col min="1" max="1" width="7.00390625" style="40" customWidth="1"/>
    <col min="2" max="3" width="40.7109375" style="1" customWidth="1"/>
    <col min="4" max="4" width="17.421875" style="1" bestFit="1" customWidth="1"/>
    <col min="5" max="16384" width="40.7109375" style="1" customWidth="1"/>
  </cols>
  <sheetData>
    <row r="1" spans="1:4" s="80" customFormat="1" ht="30" customHeight="1">
      <c r="A1" s="508" t="s">
        <v>56</v>
      </c>
      <c r="B1" s="509"/>
      <c r="C1" s="510"/>
      <c r="D1" s="509"/>
    </row>
    <row r="2" spans="1:4" ht="50.25" customHeight="1">
      <c r="A2" s="861" t="s">
        <v>57</v>
      </c>
      <c r="B2" s="862"/>
      <c r="C2" s="862"/>
      <c r="D2" s="862"/>
    </row>
    <row r="3" spans="1:3" ht="15" customHeight="1">
      <c r="A3" s="78"/>
      <c r="B3" s="22"/>
      <c r="C3" s="4"/>
    </row>
    <row r="4" spans="1:3" s="77" customFormat="1" ht="30" customHeight="1">
      <c r="A4" s="848" t="s">
        <v>58</v>
      </c>
      <c r="B4" s="685" t="s">
        <v>468</v>
      </c>
      <c r="C4" s="686" t="s">
        <v>59</v>
      </c>
    </row>
    <row r="5" spans="1:3" s="77" customFormat="1" ht="30" customHeight="1">
      <c r="A5" s="849"/>
      <c r="B5" s="685" t="s">
        <v>470</v>
      </c>
      <c r="C5" s="686" t="s">
        <v>60</v>
      </c>
    </row>
    <row r="6" spans="1:3" s="77" customFormat="1" ht="10.5" customHeight="1">
      <c r="A6" s="266"/>
      <c r="B6" s="132"/>
      <c r="C6" s="4"/>
    </row>
    <row r="7" spans="1:3" ht="30" customHeight="1">
      <c r="A7" s="848" t="s">
        <v>61</v>
      </c>
      <c r="B7" s="685" t="s">
        <v>468</v>
      </c>
      <c r="C7" s="686" t="s">
        <v>59</v>
      </c>
    </row>
    <row r="8" spans="1:3" ht="30" customHeight="1">
      <c r="A8" s="849"/>
      <c r="B8" s="685" t="s">
        <v>470</v>
      </c>
      <c r="C8" s="686" t="s">
        <v>60</v>
      </c>
    </row>
    <row r="9" spans="1:3" s="77" customFormat="1" ht="10.5" customHeight="1">
      <c r="A9" s="266"/>
      <c r="B9" s="132"/>
      <c r="C9" s="4"/>
    </row>
    <row r="10" spans="1:3" ht="30" customHeight="1">
      <c r="A10" s="848" t="s">
        <v>62</v>
      </c>
      <c r="B10" s="685" t="s">
        <v>468</v>
      </c>
      <c r="C10" s="686" t="s">
        <v>59</v>
      </c>
    </row>
    <row r="11" spans="1:3" ht="30" customHeight="1">
      <c r="A11" s="849"/>
      <c r="B11" s="685" t="s">
        <v>470</v>
      </c>
      <c r="C11" s="686" t="s">
        <v>60</v>
      </c>
    </row>
    <row r="12" spans="1:3" s="77" customFormat="1" ht="10.5" customHeight="1">
      <c r="A12" s="266"/>
      <c r="B12" s="132"/>
      <c r="C12" s="4"/>
    </row>
    <row r="13" spans="1:3" ht="30" customHeight="1">
      <c r="A13" s="848" t="s">
        <v>63</v>
      </c>
      <c r="B13" s="685" t="s">
        <v>468</v>
      </c>
      <c r="C13" s="686" t="s">
        <v>59</v>
      </c>
    </row>
    <row r="14" spans="1:3" ht="30" customHeight="1">
      <c r="A14" s="849"/>
      <c r="B14" s="685" t="s">
        <v>470</v>
      </c>
      <c r="C14" s="686" t="s">
        <v>60</v>
      </c>
    </row>
    <row r="15" spans="1:3" s="77" customFormat="1" ht="10.5" customHeight="1">
      <c r="A15" s="266"/>
      <c r="B15" s="132"/>
      <c r="C15" s="4"/>
    </row>
    <row r="16" spans="1:3" ht="30" customHeight="1">
      <c r="A16" s="848" t="s">
        <v>64</v>
      </c>
      <c r="B16" s="685" t="s">
        <v>468</v>
      </c>
      <c r="C16" s="686" t="s">
        <v>59</v>
      </c>
    </row>
    <row r="17" spans="1:3" ht="30" customHeight="1">
      <c r="A17" s="849"/>
      <c r="B17" s="685" t="s">
        <v>470</v>
      </c>
      <c r="C17" s="686" t="s">
        <v>60</v>
      </c>
    </row>
    <row r="18" spans="1:3" s="77" customFormat="1" ht="10.5" customHeight="1">
      <c r="A18" s="266"/>
      <c r="B18" s="132"/>
      <c r="C18" s="4"/>
    </row>
    <row r="19" spans="1:3" ht="30" customHeight="1">
      <c r="A19" s="848" t="s">
        <v>65</v>
      </c>
      <c r="B19" s="685" t="s">
        <v>468</v>
      </c>
      <c r="C19" s="686" t="s">
        <v>59</v>
      </c>
    </row>
    <row r="20" spans="1:3" ht="30" customHeight="1">
      <c r="A20" s="849"/>
      <c r="B20" s="685" t="s">
        <v>470</v>
      </c>
      <c r="C20" s="686" t="s">
        <v>60</v>
      </c>
    </row>
    <row r="21" spans="1:3" s="77" customFormat="1" ht="10.5" customHeight="1">
      <c r="A21" s="266"/>
      <c r="B21" s="132"/>
      <c r="C21" s="4"/>
    </row>
    <row r="22" spans="1:3" ht="30" customHeight="1">
      <c r="A22" s="848" t="s">
        <v>66</v>
      </c>
      <c r="B22" s="685" t="s">
        <v>468</v>
      </c>
      <c r="C22" s="686" t="s">
        <v>59</v>
      </c>
    </row>
    <row r="23" spans="1:3" ht="30" customHeight="1">
      <c r="A23" s="849"/>
      <c r="B23" s="685" t="s">
        <v>470</v>
      </c>
      <c r="C23" s="686" t="s">
        <v>60</v>
      </c>
    </row>
  </sheetData>
  <sheetProtection/>
  <mergeCells count="8">
    <mergeCell ref="A16:A17"/>
    <mergeCell ref="A19:A20"/>
    <mergeCell ref="A22:A23"/>
    <mergeCell ref="A4:A5"/>
    <mergeCell ref="A2:D2"/>
    <mergeCell ref="A7:A8"/>
    <mergeCell ref="A10:A11"/>
    <mergeCell ref="A13:A14"/>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N81"/>
  <sheetViews>
    <sheetView showGridLines="0" zoomScale="75" zoomScaleNormal="75" zoomScalePageLayoutView="0" workbookViewId="0" topLeftCell="A34">
      <selection activeCell="B45" sqref="B45"/>
    </sheetView>
  </sheetViews>
  <sheetFormatPr defaultColWidth="8.8515625" defaultRowHeight="19.5" customHeight="1" outlineLevelRow="1" outlineLevelCol="1"/>
  <cols>
    <col min="1" max="1" width="8.140625" style="1" bestFit="1" customWidth="1" outlineLevel="1"/>
    <col min="2" max="2" width="85.140625" style="1" customWidth="1"/>
    <col min="3" max="3" width="24.7109375" style="1" customWidth="1"/>
    <col min="4" max="4" width="23.140625" style="1" customWidth="1"/>
    <col min="5" max="5" width="19.140625" style="1" customWidth="1"/>
    <col min="6" max="6" width="8.8515625" style="1" customWidth="1"/>
    <col min="7" max="7" width="9.7109375" style="1" bestFit="1" customWidth="1"/>
    <col min="8" max="16384" width="8.8515625" style="1" customWidth="1"/>
  </cols>
  <sheetData>
    <row r="1" spans="2:5" ht="24.75" customHeight="1">
      <c r="B1" s="203" t="s">
        <v>106</v>
      </c>
      <c r="C1" s="136"/>
      <c r="D1" s="204"/>
      <c r="E1" s="165"/>
    </row>
    <row r="2" spans="1:4" ht="15.75">
      <c r="A2" s="157"/>
      <c r="B2"/>
      <c r="C2" s="14"/>
      <c r="D2" s="14"/>
    </row>
    <row r="3" spans="2:4" ht="19.5" customHeight="1">
      <c r="B3" s="166" t="s">
        <v>107</v>
      </c>
      <c r="C3" s="14"/>
      <c r="D3" s="14"/>
    </row>
    <row r="4" spans="2:5" ht="40.5" customHeight="1">
      <c r="B4" s="864" t="s">
        <v>165</v>
      </c>
      <c r="C4" s="864"/>
      <c r="D4" s="864"/>
      <c r="E4" s="167"/>
    </row>
    <row r="5" spans="2:4" ht="19.5" customHeight="1" outlineLevel="1">
      <c r="B5" s="168" t="s">
        <v>108</v>
      </c>
      <c r="C5" s="169" t="s">
        <v>109</v>
      </c>
      <c r="D5" s="169" t="s">
        <v>110</v>
      </c>
    </row>
    <row r="6" spans="2:4" ht="19.5" customHeight="1" outlineLevel="1">
      <c r="B6" s="170" t="s">
        <v>111</v>
      </c>
      <c r="C6" s="5"/>
      <c r="D6" s="6"/>
    </row>
    <row r="7" spans="2:4" ht="19.5" customHeight="1" outlineLevel="1">
      <c r="B7" s="170" t="s">
        <v>112</v>
      </c>
      <c r="C7" s="5"/>
      <c r="D7" s="5"/>
    </row>
    <row r="8" spans="2:4" ht="19.5" customHeight="1" outlineLevel="1">
      <c r="B8" s="170" t="s">
        <v>406</v>
      </c>
      <c r="C8" s="5"/>
      <c r="D8" s="5"/>
    </row>
    <row r="9" spans="2:4" ht="19.5" customHeight="1" outlineLevel="1">
      <c r="B9" s="170" t="s">
        <v>405</v>
      </c>
      <c r="C9" s="5"/>
      <c r="D9" s="5"/>
    </row>
    <row r="10" spans="2:4" ht="19.5" customHeight="1" outlineLevel="1">
      <c r="B10" s="171" t="s">
        <v>314</v>
      </c>
      <c r="C10" s="5"/>
      <c r="D10" s="5"/>
    </row>
    <row r="11" spans="2:4" ht="19.5" customHeight="1" outlineLevel="1">
      <c r="B11" s="8" t="s">
        <v>665</v>
      </c>
      <c r="C11" s="172"/>
      <c r="D11" s="9"/>
    </row>
    <row r="12" spans="2:14" ht="19.5" customHeight="1" outlineLevel="1">
      <c r="B12" s="11" t="s">
        <v>113</v>
      </c>
      <c r="C12" s="173"/>
      <c r="D12" s="11"/>
      <c r="F12" s="3" t="s">
        <v>653</v>
      </c>
      <c r="G12" s="813"/>
      <c r="H12" s="813"/>
      <c r="I12" s="813"/>
      <c r="J12" s="813"/>
      <c r="K12" s="813"/>
      <c r="L12" s="813"/>
      <c r="M12" s="813"/>
      <c r="N12" s="813"/>
    </row>
    <row r="13" spans="2:14" ht="19.5" customHeight="1">
      <c r="B13" s="174"/>
      <c r="C13" s="15"/>
      <c r="D13" s="175"/>
      <c r="F13" s="3" t="s">
        <v>654</v>
      </c>
      <c r="G13" s="813"/>
      <c r="H13" s="813"/>
      <c r="I13" s="813"/>
      <c r="J13" s="813"/>
      <c r="K13" s="813"/>
      <c r="L13" s="813"/>
      <c r="M13" s="813"/>
      <c r="N13" s="813"/>
    </row>
    <row r="14" spans="2:5" ht="44.25" customHeight="1">
      <c r="B14" s="168" t="s">
        <v>114</v>
      </c>
      <c r="C14" s="176" t="s">
        <v>115</v>
      </c>
      <c r="D14" s="243" t="s">
        <v>101</v>
      </c>
      <c r="E14" s="244"/>
    </row>
    <row r="15" spans="1:5" ht="30" customHeight="1">
      <c r="A15" s="75" t="s">
        <v>116</v>
      </c>
      <c r="B15" s="304" t="s">
        <v>366</v>
      </c>
      <c r="C15" s="281">
        <v>0</v>
      </c>
      <c r="D15" s="792">
        <f>+C15*4%</f>
        <v>0</v>
      </c>
      <c r="E15" s="245"/>
    </row>
    <row r="16" spans="1:5" ht="30" customHeight="1">
      <c r="A16" s="75" t="s">
        <v>117</v>
      </c>
      <c r="B16" s="304" t="s">
        <v>594</v>
      </c>
      <c r="C16" s="281">
        <v>0</v>
      </c>
      <c r="D16" s="792">
        <f>+C16*5%</f>
        <v>0</v>
      </c>
      <c r="E16" s="245"/>
    </row>
    <row r="17" spans="1:5" ht="30" customHeight="1">
      <c r="A17" s="75" t="s">
        <v>118</v>
      </c>
      <c r="B17" s="304" t="s">
        <v>367</v>
      </c>
      <c r="C17" s="281">
        <v>0</v>
      </c>
      <c r="D17" s="792">
        <f>+C17*10%</f>
        <v>0</v>
      </c>
      <c r="E17" s="245"/>
    </row>
    <row r="18" spans="1:5" ht="30" customHeight="1">
      <c r="A18" s="75" t="s">
        <v>119</v>
      </c>
      <c r="B18" s="304" t="s">
        <v>404</v>
      </c>
      <c r="C18" s="281">
        <v>0</v>
      </c>
      <c r="D18" s="791">
        <f>+C18*0.22</f>
        <v>0</v>
      </c>
      <c r="E18" s="245"/>
    </row>
    <row r="19" spans="1:5" ht="30" customHeight="1">
      <c r="A19" s="75" t="s">
        <v>120</v>
      </c>
      <c r="B19" s="799" t="s">
        <v>314</v>
      </c>
      <c r="C19" s="768">
        <f>SUM(C15:C18)</f>
        <v>0</v>
      </c>
      <c r="D19" s="768">
        <f>SUM(D15:D18)</f>
        <v>0</v>
      </c>
      <c r="E19" s="245"/>
    </row>
    <row r="20" spans="1:5" ht="36.75" customHeight="1">
      <c r="A20" s="75" t="s">
        <v>121</v>
      </c>
      <c r="B20" s="714" t="s">
        <v>663</v>
      </c>
      <c r="C20" s="296"/>
      <c r="D20" s="290">
        <v>0</v>
      </c>
      <c r="E20" s="245"/>
    </row>
    <row r="21" spans="1:5" ht="30" customHeight="1">
      <c r="A21" s="75" t="s">
        <v>595</v>
      </c>
      <c r="B21" s="801" t="s">
        <v>314</v>
      </c>
      <c r="C21" s="800">
        <f>+C19</f>
        <v>0</v>
      </c>
      <c r="D21" s="800">
        <f>SUM(D19:D20)</f>
        <v>0</v>
      </c>
      <c r="E21" s="245"/>
    </row>
    <row r="22" spans="1:5" ht="30" customHeight="1">
      <c r="A22" s="75"/>
      <c r="B22" s="299" t="s">
        <v>122</v>
      </c>
      <c r="C22" s="291"/>
      <c r="D22" s="292"/>
      <c r="E22" s="245"/>
    </row>
    <row r="23" spans="1:5" ht="30" customHeight="1">
      <c r="A23" s="624" t="s">
        <v>489</v>
      </c>
      <c r="B23" s="627" t="s">
        <v>428</v>
      </c>
      <c r="C23" s="802">
        <f>+'DETT VE'!B15+'Margine analitico'!D7</f>
        <v>0</v>
      </c>
      <c r="D23" s="283"/>
      <c r="E23" s="245"/>
    </row>
    <row r="24" spans="1:5" ht="30" customHeight="1">
      <c r="A24" s="628" t="s">
        <v>490</v>
      </c>
      <c r="B24" s="629" t="s">
        <v>493</v>
      </c>
      <c r="C24" s="769">
        <f>+'DETT VE'!B5</f>
        <v>0</v>
      </c>
      <c r="D24" s="283"/>
      <c r="E24" s="245"/>
    </row>
    <row r="25" spans="1:5" ht="30" customHeight="1">
      <c r="A25" s="628" t="s">
        <v>491</v>
      </c>
      <c r="B25" s="814" t="s">
        <v>655</v>
      </c>
      <c r="C25" s="769">
        <f>+'DETT VE'!C11</f>
        <v>0</v>
      </c>
      <c r="D25" s="283"/>
      <c r="E25" s="245"/>
    </row>
    <row r="26" spans="1:5" ht="30" customHeight="1">
      <c r="A26" s="628" t="s">
        <v>492</v>
      </c>
      <c r="B26" s="629" t="s">
        <v>445</v>
      </c>
      <c r="C26" s="769">
        <f>+'DETT VE'!B9</f>
        <v>0</v>
      </c>
      <c r="D26" s="283"/>
      <c r="E26" s="505"/>
    </row>
    <row r="27" spans="1:5" ht="30" customHeight="1">
      <c r="A27" s="628" t="s">
        <v>436</v>
      </c>
      <c r="B27" s="691" t="s">
        <v>446</v>
      </c>
      <c r="C27" s="769">
        <f>+'DETT VE'!B7+'DETT VE'!B8+'DETT VE'!B10</f>
        <v>0</v>
      </c>
      <c r="D27" s="283"/>
      <c r="E27" s="505"/>
    </row>
    <row r="28" spans="1:5" ht="30" customHeight="1">
      <c r="A28" s="75" t="s">
        <v>123</v>
      </c>
      <c r="B28" s="301" t="s">
        <v>18</v>
      </c>
      <c r="C28" s="293">
        <v>0</v>
      </c>
      <c r="D28" s="283"/>
      <c r="E28" s="505"/>
    </row>
    <row r="29" spans="1:5" ht="30" customHeight="1">
      <c r="A29" s="75" t="s">
        <v>124</v>
      </c>
      <c r="B29" s="300" t="s">
        <v>510</v>
      </c>
      <c r="C29" s="803">
        <f>+'DETT VE'!B22+'Margine analitico'!D10</f>
        <v>0</v>
      </c>
      <c r="D29" s="283"/>
      <c r="E29" s="505"/>
    </row>
    <row r="30" spans="1:6" ht="41.25" customHeight="1">
      <c r="A30" s="75"/>
      <c r="B30" s="731" t="s">
        <v>637</v>
      </c>
      <c r="C30" s="804">
        <f>+C23+C28+C29</f>
        <v>0</v>
      </c>
      <c r="D30" s="283"/>
      <c r="E30" s="506"/>
      <c r="F30" s="4"/>
    </row>
    <row r="31" spans="1:6" ht="69" customHeight="1">
      <c r="A31" s="75" t="s">
        <v>125</v>
      </c>
      <c r="B31" s="712" t="s">
        <v>662</v>
      </c>
      <c r="C31" s="687">
        <v>0</v>
      </c>
      <c r="D31" s="283"/>
      <c r="E31" s="558"/>
      <c r="F31" s="4"/>
    </row>
    <row r="32" spans="1:6" ht="30" customHeight="1">
      <c r="A32" s="75" t="s">
        <v>126</v>
      </c>
      <c r="B32" s="557" t="s">
        <v>437</v>
      </c>
      <c r="C32" s="687">
        <v>0</v>
      </c>
      <c r="D32" s="283"/>
      <c r="E32" s="558"/>
      <c r="F32" s="4"/>
    </row>
    <row r="33" spans="1:5" ht="30" customHeight="1">
      <c r="A33" s="75" t="s">
        <v>127</v>
      </c>
      <c r="B33" s="302" t="s">
        <v>47</v>
      </c>
      <c r="C33" s="788">
        <f>SUM(C34:C41)</f>
        <v>0</v>
      </c>
      <c r="D33" s="283"/>
      <c r="E33" s="245"/>
    </row>
    <row r="34" spans="1:5" ht="35.25" customHeight="1">
      <c r="A34" s="583">
        <v>2</v>
      </c>
      <c r="B34" s="584" t="s">
        <v>590</v>
      </c>
      <c r="C34" s="585">
        <v>0</v>
      </c>
      <c r="D34" s="283"/>
      <c r="E34" s="245"/>
    </row>
    <row r="35" spans="1:5" ht="30" customHeight="1">
      <c r="A35" s="586">
        <v>3</v>
      </c>
      <c r="B35" s="587" t="s">
        <v>649</v>
      </c>
      <c r="C35" s="588">
        <v>0</v>
      </c>
      <c r="D35" s="283"/>
      <c r="E35" s="245"/>
    </row>
    <row r="36" spans="1:5" ht="30" customHeight="1">
      <c r="A36" s="586">
        <v>4</v>
      </c>
      <c r="B36" s="587" t="s">
        <v>48</v>
      </c>
      <c r="C36" s="588">
        <v>0</v>
      </c>
      <c r="D36" s="283"/>
      <c r="E36" s="245"/>
    </row>
    <row r="37" spans="1:5" ht="63">
      <c r="A37" s="654">
        <v>5</v>
      </c>
      <c r="B37" s="655" t="s">
        <v>596</v>
      </c>
      <c r="C37" s="656">
        <v>0</v>
      </c>
      <c r="D37" s="283"/>
      <c r="E37" s="245"/>
    </row>
    <row r="38" spans="1:5" ht="31.5">
      <c r="A38" s="586">
        <v>6</v>
      </c>
      <c r="B38" s="587" t="s">
        <v>451</v>
      </c>
      <c r="C38" s="588">
        <v>0</v>
      </c>
      <c r="D38" s="283"/>
      <c r="E38" s="245"/>
    </row>
    <row r="39" spans="1:5" ht="63">
      <c r="A39" s="589">
        <v>7</v>
      </c>
      <c r="B39" s="653" t="s">
        <v>650</v>
      </c>
      <c r="C39" s="652">
        <v>0</v>
      </c>
      <c r="D39" s="283"/>
      <c r="E39" s="245"/>
    </row>
    <row r="40" spans="1:5" ht="47.25" customHeight="1">
      <c r="A40" s="586">
        <v>8</v>
      </c>
      <c r="B40" s="587" t="s">
        <v>559</v>
      </c>
      <c r="C40" s="588">
        <v>0</v>
      </c>
      <c r="D40" s="283"/>
      <c r="E40" s="245"/>
    </row>
    <row r="41" spans="1:5" ht="35.25" customHeight="1">
      <c r="A41" s="586">
        <v>9</v>
      </c>
      <c r="B41" s="587" t="s">
        <v>560</v>
      </c>
      <c r="C41" s="588">
        <v>0</v>
      </c>
      <c r="D41" s="283"/>
      <c r="E41" s="245"/>
    </row>
    <row r="42" spans="1:5" ht="35.25" customHeight="1">
      <c r="A42" s="75" t="s">
        <v>128</v>
      </c>
      <c r="B42" s="303" t="s">
        <v>597</v>
      </c>
      <c r="C42" s="354">
        <v>0</v>
      </c>
      <c r="D42" s="283"/>
      <c r="E42" s="245"/>
    </row>
    <row r="43" spans="1:5" ht="30" customHeight="1">
      <c r="A43" s="624" t="s">
        <v>438</v>
      </c>
      <c r="B43" s="626" t="s">
        <v>407</v>
      </c>
      <c r="C43" s="630">
        <v>0</v>
      </c>
      <c r="D43" s="283"/>
      <c r="E43" s="245"/>
    </row>
    <row r="44" spans="1:5" ht="30" customHeight="1">
      <c r="A44" s="625" t="s">
        <v>439</v>
      </c>
      <c r="B44" s="623" t="s">
        <v>589</v>
      </c>
      <c r="C44" s="513">
        <v>0</v>
      </c>
      <c r="D44" s="283"/>
      <c r="E44" s="245"/>
    </row>
    <row r="45" spans="1:5" ht="42" customHeight="1">
      <c r="A45" s="75" t="s">
        <v>130</v>
      </c>
      <c r="B45" s="826" t="s">
        <v>715</v>
      </c>
      <c r="C45" s="294">
        <v>0</v>
      </c>
      <c r="D45" s="283"/>
      <c r="E45" s="245"/>
    </row>
    <row r="46" spans="1:6" s="736" customFormat="1" ht="42" customHeight="1">
      <c r="A46" s="732"/>
      <c r="B46" s="733" t="s">
        <v>636</v>
      </c>
      <c r="C46" s="804">
        <f>+C21+C30+C31+C33+C42-C43+C45+C32</f>
        <v>0</v>
      </c>
      <c r="D46" s="734"/>
      <c r="E46" s="246"/>
      <c r="F46" s="735"/>
    </row>
    <row r="47" spans="1:5" ht="41.25" customHeight="1">
      <c r="A47" s="75" t="s">
        <v>166</v>
      </c>
      <c r="B47" s="713" t="s">
        <v>661</v>
      </c>
      <c r="C47" s="294">
        <v>0</v>
      </c>
      <c r="D47" s="283" t="s">
        <v>46</v>
      </c>
      <c r="E47" s="245"/>
    </row>
    <row r="48" spans="1:5" ht="41.25" customHeight="1">
      <c r="A48" s="75" t="s">
        <v>131</v>
      </c>
      <c r="B48" s="177" t="s">
        <v>20</v>
      </c>
      <c r="C48" s="294">
        <v>0</v>
      </c>
      <c r="D48" s="283" t="s">
        <v>46</v>
      </c>
      <c r="E48" s="245"/>
    </row>
    <row r="49" spans="1:5" ht="36" customHeight="1">
      <c r="A49" s="322" t="s">
        <v>561</v>
      </c>
      <c r="B49" s="323" t="s">
        <v>487</v>
      </c>
      <c r="C49" s="805">
        <f>C21+C30+C31+C32+C33+C42+C43-C47-C48</f>
        <v>0</v>
      </c>
      <c r="D49" s="295"/>
      <c r="E49" s="245"/>
    </row>
    <row r="50" spans="1:5" ht="30" customHeight="1">
      <c r="A50" s="322"/>
      <c r="B50" s="323" t="s">
        <v>643</v>
      </c>
      <c r="C50" s="324"/>
      <c r="D50" s="800">
        <f>+D21</f>
        <v>0</v>
      </c>
      <c r="E50" s="245"/>
    </row>
    <row r="51" spans="2:4" ht="19.5" customHeight="1">
      <c r="B51" s="14"/>
      <c r="C51" s="14"/>
      <c r="D51" s="14"/>
    </row>
    <row r="52" spans="2:4" ht="19.5" customHeight="1">
      <c r="B52" s="16" t="s">
        <v>132</v>
      </c>
      <c r="C52" s="14"/>
      <c r="D52" s="14"/>
    </row>
    <row r="53" spans="2:4" ht="30" customHeight="1">
      <c r="B53" s="5" t="s">
        <v>133</v>
      </c>
      <c r="C53" s="281">
        <v>0</v>
      </c>
      <c r="D53" s="14"/>
    </row>
    <row r="54" spans="2:4" ht="30" customHeight="1">
      <c r="B54" s="9" t="s">
        <v>134</v>
      </c>
      <c r="C54" s="281">
        <v>0</v>
      </c>
      <c r="D54" s="14"/>
    </row>
    <row r="55" spans="2:4" s="3" customFormat="1" ht="30" customHeight="1">
      <c r="B55" s="29" t="s">
        <v>314</v>
      </c>
      <c r="C55" s="768">
        <f>SUM(C53:C54)</f>
        <v>0</v>
      </c>
      <c r="D55" s="16"/>
    </row>
    <row r="56" spans="1:4" ht="19.5" customHeight="1">
      <c r="A56"/>
      <c r="B56" s="20"/>
      <c r="C56" s="15"/>
      <c r="D56" s="14"/>
    </row>
    <row r="57" spans="2:4" ht="30" customHeight="1">
      <c r="B57" s="178" t="s">
        <v>135</v>
      </c>
      <c r="C57" s="179" t="s">
        <v>315</v>
      </c>
      <c r="D57" s="179" t="s">
        <v>316</v>
      </c>
    </row>
    <row r="58" spans="1:4" ht="30" customHeight="1">
      <c r="A58" s="146" t="s">
        <v>131</v>
      </c>
      <c r="B58" s="5" t="s">
        <v>136</v>
      </c>
      <c r="C58" s="806">
        <f>+C49</f>
        <v>0</v>
      </c>
      <c r="D58" s="297"/>
    </row>
    <row r="59" spans="1:4" ht="30" customHeight="1">
      <c r="A59" s="34" t="s">
        <v>128</v>
      </c>
      <c r="B59" s="626" t="s">
        <v>407</v>
      </c>
      <c r="C59" s="806">
        <f>+C43</f>
        <v>0</v>
      </c>
      <c r="D59" s="298"/>
    </row>
    <row r="60" spans="1:4" ht="44.25" customHeight="1">
      <c r="A60" s="34" t="s">
        <v>129</v>
      </c>
      <c r="B60" s="177" t="s">
        <v>664</v>
      </c>
      <c r="C60" s="806">
        <f>+C45</f>
        <v>0</v>
      </c>
      <c r="D60" s="298"/>
    </row>
    <row r="61" spans="1:4" ht="30" customHeight="1">
      <c r="A61" s="34" t="s">
        <v>166</v>
      </c>
      <c r="B61" s="8" t="s">
        <v>145</v>
      </c>
      <c r="C61" s="806">
        <f>+C48</f>
        <v>0</v>
      </c>
      <c r="D61" s="298"/>
    </row>
    <row r="62" spans="1:4" ht="30" customHeight="1">
      <c r="A62" s="180"/>
      <c r="B62" s="8" t="s">
        <v>146</v>
      </c>
      <c r="C62" s="383">
        <v>0</v>
      </c>
      <c r="D62" s="298"/>
    </row>
    <row r="63" spans="1:7" ht="30" customHeight="1">
      <c r="A63" s="146"/>
      <c r="B63" s="631" t="s">
        <v>167</v>
      </c>
      <c r="C63" s="815">
        <v>0</v>
      </c>
      <c r="D63" s="806">
        <f>+C63*0.22</f>
        <v>0</v>
      </c>
      <c r="E63" s="316"/>
      <c r="G63" s="356"/>
    </row>
    <row r="64" spans="1:7" ht="30" customHeight="1">
      <c r="A64" s="146"/>
      <c r="B64" s="177" t="s">
        <v>168</v>
      </c>
      <c r="C64" s="815">
        <v>0</v>
      </c>
      <c r="D64" s="298"/>
      <c r="E64" s="316"/>
      <c r="G64" s="356"/>
    </row>
    <row r="65" spans="1:4" ht="30" customHeight="1">
      <c r="A65" s="146"/>
      <c r="B65" s="24" t="s">
        <v>549</v>
      </c>
      <c r="C65" s="816">
        <v>0</v>
      </c>
      <c r="D65" s="281">
        <f>+C65*0.22</f>
        <v>0</v>
      </c>
    </row>
    <row r="66" spans="1:4" ht="30" customHeight="1">
      <c r="A66" s="146"/>
      <c r="B66" s="24" t="s">
        <v>14</v>
      </c>
      <c r="C66" s="816">
        <v>0</v>
      </c>
      <c r="D66" s="298"/>
    </row>
    <row r="67" spans="1:4" ht="30" customHeight="1">
      <c r="A67" s="146"/>
      <c r="B67" s="24" t="s">
        <v>15</v>
      </c>
      <c r="C67" s="816">
        <v>0</v>
      </c>
      <c r="D67" s="298"/>
    </row>
    <row r="68" spans="1:4" ht="30" customHeight="1">
      <c r="A68" s="146"/>
      <c r="B68" s="24" t="s">
        <v>147</v>
      </c>
      <c r="C68" s="816">
        <v>0</v>
      </c>
      <c r="D68" s="788">
        <f>+C68*0.22</f>
        <v>0</v>
      </c>
    </row>
    <row r="69" spans="1:4" ht="30" customHeight="1">
      <c r="A69" s="146"/>
      <c r="B69" s="11" t="s">
        <v>232</v>
      </c>
      <c r="C69" s="817"/>
      <c r="D69" s="788">
        <f>+D21+D63+D65+D68</f>
        <v>0</v>
      </c>
    </row>
    <row r="70" spans="1:4" ht="30" customHeight="1">
      <c r="A70" s="4"/>
      <c r="B70" s="43" t="s">
        <v>314</v>
      </c>
      <c r="C70" s="788">
        <f>SUM(C58:C69)</f>
        <v>0</v>
      </c>
      <c r="D70" s="788">
        <f>+D69</f>
        <v>0</v>
      </c>
    </row>
    <row r="71" spans="2:4" ht="30" customHeight="1">
      <c r="B71" s="43" t="s">
        <v>329</v>
      </c>
      <c r="C71" s="281">
        <v>0</v>
      </c>
      <c r="D71" s="281">
        <v>0</v>
      </c>
    </row>
    <row r="72" spans="2:4" ht="27.75" customHeight="1">
      <c r="B72" s="43" t="s">
        <v>479</v>
      </c>
      <c r="C72" s="788">
        <f>+C70-C71</f>
        <v>0</v>
      </c>
      <c r="D72" s="788">
        <f>+D70-D71</f>
        <v>0</v>
      </c>
    </row>
    <row r="73" spans="1:4" ht="19.5" customHeight="1">
      <c r="A73" s="54"/>
      <c r="B73" s="863"/>
      <c r="C73" s="863"/>
      <c r="D73" s="863"/>
    </row>
    <row r="74" spans="2:4" ht="19.5" customHeight="1">
      <c r="B74" s="863"/>
      <c r="C74" s="863"/>
      <c r="D74" s="863"/>
    </row>
    <row r="78" ht="19.5" customHeight="1">
      <c r="B78" s="2"/>
    </row>
    <row r="79" ht="19.5" customHeight="1">
      <c r="B79" s="2"/>
    </row>
    <row r="80" ht="19.5" customHeight="1">
      <c r="B80" s="2"/>
    </row>
    <row r="81" ht="19.5" customHeight="1">
      <c r="B81" s="2"/>
    </row>
  </sheetData>
  <sheetProtection/>
  <mergeCells count="2">
    <mergeCell ref="B73:D74"/>
    <mergeCell ref="B4:D4"/>
  </mergeCells>
  <printOptions horizontalCentered="1"/>
  <pageMargins left="0.3937007874015748" right="0.3937007874015748" top="0.1968503937007874" bottom="0.1968503937007874" header="0" footer="0.5118110236220472"/>
  <pageSetup fitToHeight="1" fitToWidth="1" orientation="portrait" pageOrder="overThenDown" paperSize="9" scale="37"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E40"/>
  <sheetViews>
    <sheetView showGridLines="0" zoomScale="75" zoomScaleNormal="75" zoomScalePageLayoutView="0" workbookViewId="0" topLeftCell="A1">
      <selection activeCell="A1" sqref="A1:IV16384"/>
    </sheetView>
  </sheetViews>
  <sheetFormatPr defaultColWidth="8.8515625" defaultRowHeight="30" customHeight="1"/>
  <cols>
    <col min="1" max="1" width="104.7109375" style="1" customWidth="1"/>
    <col min="2" max="3" width="48.7109375" style="1" customWidth="1"/>
    <col min="4" max="4" width="9.7109375" style="1" customWidth="1"/>
    <col min="5" max="5" width="23.421875" style="1" customWidth="1"/>
    <col min="6" max="6" width="19.00390625" style="1" customWidth="1"/>
    <col min="7" max="7" width="5.00390625" style="1" customWidth="1"/>
    <col min="8" max="16384" width="8.8515625" style="1" customWidth="1"/>
  </cols>
  <sheetData>
    <row r="1" spans="1:3" ht="26.25" customHeight="1">
      <c r="A1" s="205" t="s">
        <v>148</v>
      </c>
      <c r="B1" s="136"/>
      <c r="C1" s="136"/>
    </row>
    <row r="2" spans="3:4" ht="19.5" customHeight="1" thickBot="1">
      <c r="C2" s="4"/>
      <c r="D2" s="4"/>
    </row>
    <row r="3" spans="1:4" ht="18" customHeight="1">
      <c r="A3" s="532" t="s">
        <v>149</v>
      </c>
      <c r="B3" s="545" t="s">
        <v>330</v>
      </c>
      <c r="C3" s="533" t="s">
        <v>330</v>
      </c>
      <c r="D3" s="15"/>
    </row>
    <row r="4" spans="1:4" ht="18" customHeight="1" thickBot="1">
      <c r="A4" s="382" t="s">
        <v>395</v>
      </c>
      <c r="B4" s="546" t="s">
        <v>331</v>
      </c>
      <c r="C4" s="534" t="s">
        <v>332</v>
      </c>
      <c r="D4" s="15"/>
    </row>
    <row r="5" spans="1:4" ht="45" customHeight="1">
      <c r="A5" s="694" t="s">
        <v>485</v>
      </c>
      <c r="B5" s="547">
        <v>0</v>
      </c>
      <c r="C5" s="535"/>
      <c r="D5" s="15"/>
    </row>
    <row r="6" spans="1:4" ht="45" customHeight="1">
      <c r="A6" s="695" t="s">
        <v>447</v>
      </c>
      <c r="B6" s="692">
        <v>0</v>
      </c>
      <c r="C6" s="693"/>
      <c r="D6" s="15"/>
    </row>
    <row r="7" spans="1:4" ht="45" customHeight="1">
      <c r="A7" s="695" t="s">
        <v>429</v>
      </c>
      <c r="B7" s="692">
        <v>0</v>
      </c>
      <c r="C7" s="693"/>
      <c r="D7" s="15"/>
    </row>
    <row r="8" spans="1:4" ht="31.5">
      <c r="A8" s="695" t="s">
        <v>430</v>
      </c>
      <c r="B8" s="692">
        <v>0</v>
      </c>
      <c r="C8" s="693"/>
      <c r="D8" s="15"/>
    </row>
    <row r="9" spans="1:4" ht="45" customHeight="1">
      <c r="A9" s="695" t="s">
        <v>494</v>
      </c>
      <c r="B9" s="548">
        <v>0</v>
      </c>
      <c r="C9" s="536"/>
      <c r="D9" s="15"/>
    </row>
    <row r="10" spans="1:4" ht="45" customHeight="1">
      <c r="A10" s="695" t="s">
        <v>431</v>
      </c>
      <c r="B10" s="548">
        <v>0</v>
      </c>
      <c r="C10" s="536"/>
      <c r="D10" s="15"/>
    </row>
    <row r="11" spans="1:5" ht="45" customHeight="1">
      <c r="A11" s="529" t="s">
        <v>25</v>
      </c>
      <c r="B11" s="549"/>
      <c r="C11" s="537">
        <v>0</v>
      </c>
      <c r="D11" s="97"/>
      <c r="E11" s="95"/>
    </row>
    <row r="12" spans="1:4" ht="45" customHeight="1">
      <c r="A12" s="696" t="s">
        <v>284</v>
      </c>
      <c r="B12" s="550">
        <v>0</v>
      </c>
      <c r="C12" s="536"/>
      <c r="D12" s="15"/>
    </row>
    <row r="13" spans="1:4" ht="45" customHeight="1">
      <c r="A13" s="529" t="s">
        <v>432</v>
      </c>
      <c r="B13" s="798">
        <f>+'Margine analitico'!D9+'Margine globale'!C21</f>
        <v>0</v>
      </c>
      <c r="C13" s="536"/>
      <c r="D13" s="15"/>
    </row>
    <row r="14" spans="1:4" s="3" customFormat="1" ht="45" customHeight="1" thickBot="1">
      <c r="A14" s="530" t="s">
        <v>314</v>
      </c>
      <c r="B14" s="796">
        <f>SUM(B5:B13)</f>
        <v>0</v>
      </c>
      <c r="C14" s="797">
        <f>SUM(C5:C13)</f>
        <v>0</v>
      </c>
      <c r="D14" s="39"/>
    </row>
    <row r="15" spans="1:4" s="3" customFormat="1" ht="35.25" customHeight="1" thickBot="1">
      <c r="A15" s="544" t="s">
        <v>486</v>
      </c>
      <c r="B15" s="795">
        <f>+B14+C14</f>
        <v>0</v>
      </c>
      <c r="C15" s="528"/>
      <c r="D15" s="44"/>
    </row>
    <row r="16" spans="1:4" ht="30" customHeight="1" thickBot="1">
      <c r="A16" s="13"/>
      <c r="B16" s="15"/>
      <c r="C16" s="15"/>
      <c r="D16" s="15"/>
    </row>
    <row r="17" spans="1:4" ht="30" customHeight="1">
      <c r="A17" s="532" t="s">
        <v>150</v>
      </c>
      <c r="B17" s="541" t="s">
        <v>330</v>
      </c>
      <c r="C17" s="533" t="s">
        <v>330</v>
      </c>
      <c r="D17" s="15"/>
    </row>
    <row r="18" spans="1:4" ht="30" customHeight="1">
      <c r="A18" s="538" t="s">
        <v>400</v>
      </c>
      <c r="B18" s="542" t="s">
        <v>331</v>
      </c>
      <c r="C18" s="543" t="s">
        <v>332</v>
      </c>
      <c r="D18" s="15"/>
    </row>
    <row r="19" spans="1:4" ht="81" customHeight="1">
      <c r="A19" s="640" t="s">
        <v>408</v>
      </c>
      <c r="B19" s="575">
        <v>0</v>
      </c>
      <c r="C19" s="576"/>
      <c r="D19" s="15"/>
    </row>
    <row r="20" spans="1:4" ht="54" customHeight="1">
      <c r="A20" s="531" t="s">
        <v>399</v>
      </c>
      <c r="B20" s="577"/>
      <c r="C20" s="578">
        <v>0</v>
      </c>
      <c r="D20" s="15"/>
    </row>
    <row r="21" spans="1:4" ht="54" customHeight="1">
      <c r="A21" s="539" t="s">
        <v>509</v>
      </c>
      <c r="B21" s="793">
        <f>+'Margine analitico'!D10+'Margine globale'!C22</f>
        <v>0</v>
      </c>
      <c r="C21" s="579"/>
      <c r="D21" s="15"/>
    </row>
    <row r="22" spans="1:4" s="3" customFormat="1" ht="30" customHeight="1">
      <c r="A22" s="540" t="s">
        <v>213</v>
      </c>
      <c r="B22" s="794">
        <f>+B19+C20+B21</f>
        <v>0</v>
      </c>
      <c r="C22" s="580"/>
      <c r="D22" s="44"/>
    </row>
    <row r="37" ht="30" customHeight="1">
      <c r="A37" s="2"/>
    </row>
    <row r="38" ht="30" customHeight="1">
      <c r="A38" s="2"/>
    </row>
    <row r="39" ht="30" customHeight="1">
      <c r="A39" s="2"/>
    </row>
    <row r="40" ht="30" customHeight="1">
      <c r="A40" s="2"/>
    </row>
  </sheetData>
  <sheetProtection/>
  <printOptions horizontalCentered="1"/>
  <pageMargins left="0.5905511811023623" right="0.3937007874015748" top="0.3937007874015748" bottom="0.3937007874015748" header="0" footer="0.31496062992125984"/>
  <pageSetup fitToHeight="1" fitToWidth="1" orientation="landscape" paperSize="9" scale="64" r:id="rId1"/>
  <headerFooter alignWithMargins="0">
    <oddFooter>&amp;C&amp;"Times New Roman,Normale\&amp;8- STUDI RIUNITI -
6</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H63"/>
  <sheetViews>
    <sheetView showGridLines="0" zoomScale="75" zoomScaleNormal="75" zoomScalePageLayoutView="0" workbookViewId="0" topLeftCell="A27">
      <selection activeCell="G24" sqref="G24"/>
    </sheetView>
  </sheetViews>
  <sheetFormatPr defaultColWidth="8.8515625" defaultRowHeight="12.75" outlineLevelRow="1"/>
  <cols>
    <col min="1" max="1" width="8.8515625" style="14" customWidth="1"/>
    <col min="2" max="2" width="79.57421875" style="14" customWidth="1"/>
    <col min="3" max="3" width="31.00390625" style="14" customWidth="1"/>
    <col min="4" max="4" width="32.421875" style="14" customWidth="1"/>
    <col min="5" max="5" width="31.57421875" style="14" customWidth="1"/>
    <col min="6" max="6" width="12.421875" style="14" customWidth="1"/>
    <col min="7" max="7" width="20.00390625" style="14" customWidth="1"/>
    <col min="8" max="8" width="16.28125" style="14" customWidth="1"/>
    <col min="9" max="16384" width="8.8515625" style="14" customWidth="1"/>
  </cols>
  <sheetData>
    <row r="1" spans="1:4" ht="28.5" customHeight="1">
      <c r="A1" s="134" t="s">
        <v>333</v>
      </c>
      <c r="B1" s="135"/>
      <c r="C1" s="135"/>
      <c r="D1" s="135"/>
    </row>
    <row r="3" spans="1:4" ht="15.75">
      <c r="A3" s="96" t="s">
        <v>334</v>
      </c>
      <c r="C3" s="16"/>
      <c r="D3" s="16"/>
    </row>
    <row r="5" spans="1:8" s="16" customFormat="1" ht="18.75" customHeight="1">
      <c r="A5" s="64"/>
      <c r="B5" s="41" t="s">
        <v>335</v>
      </c>
      <c r="C5" s="23" t="s">
        <v>336</v>
      </c>
      <c r="D5" s="247"/>
      <c r="E5" s="867"/>
      <c r="F5" s="14"/>
      <c r="G5" s="14"/>
      <c r="H5" s="14"/>
    </row>
    <row r="6" spans="1:5" ht="18" customHeight="1" thickBot="1">
      <c r="A6" s="141"/>
      <c r="B6" s="142"/>
      <c r="C6" s="143" t="s">
        <v>315</v>
      </c>
      <c r="D6" s="248" t="s">
        <v>316</v>
      </c>
      <c r="E6" s="867"/>
    </row>
    <row r="7" spans="1:5" ht="30" customHeight="1">
      <c r="A7" s="11" t="s">
        <v>337</v>
      </c>
      <c r="B7" s="10" t="s">
        <v>338</v>
      </c>
      <c r="C7" s="280">
        <v>0</v>
      </c>
      <c r="D7" s="791">
        <f>+C7*2%</f>
        <v>0</v>
      </c>
      <c r="E7" s="278"/>
    </row>
    <row r="8" spans="1:5" ht="30" customHeight="1">
      <c r="A8" s="5" t="s">
        <v>339</v>
      </c>
      <c r="B8" s="24" t="s">
        <v>340</v>
      </c>
      <c r="C8" s="281">
        <v>0</v>
      </c>
      <c r="D8" s="792">
        <f>+C8*4%</f>
        <v>0</v>
      </c>
      <c r="E8" s="278"/>
    </row>
    <row r="9" spans="1:5" ht="30" customHeight="1" hidden="1" outlineLevel="1">
      <c r="A9" s="5" t="s">
        <v>341</v>
      </c>
      <c r="B9" s="24" t="s">
        <v>342</v>
      </c>
      <c r="C9" s="281">
        <v>0</v>
      </c>
      <c r="D9" s="792">
        <f>+C9*7%</f>
        <v>0</v>
      </c>
      <c r="E9" s="278"/>
    </row>
    <row r="10" spans="1:5" ht="30" customHeight="1" hidden="1" outlineLevel="1">
      <c r="A10" s="5" t="s">
        <v>343</v>
      </c>
      <c r="B10" s="24" t="s">
        <v>512</v>
      </c>
      <c r="C10" s="281">
        <v>0</v>
      </c>
      <c r="D10" s="792">
        <f>+C10*0.073</f>
        <v>0</v>
      </c>
      <c r="E10" s="278"/>
    </row>
    <row r="11" spans="1:5" ht="30" customHeight="1" hidden="1" outlineLevel="1">
      <c r="A11" s="5" t="s">
        <v>345</v>
      </c>
      <c r="B11" s="24" t="s">
        <v>344</v>
      </c>
      <c r="C11" s="281">
        <v>0</v>
      </c>
      <c r="D11" s="792">
        <f>+C11*0.075</f>
        <v>0</v>
      </c>
      <c r="E11" s="278"/>
    </row>
    <row r="12" spans="1:5" ht="30" customHeight="1" hidden="1" outlineLevel="1">
      <c r="A12" s="5" t="s">
        <v>347</v>
      </c>
      <c r="B12" s="24" t="s">
        <v>513</v>
      </c>
      <c r="C12" s="281">
        <v>0</v>
      </c>
      <c r="D12" s="792">
        <f>+C12*0.083</f>
        <v>0</v>
      </c>
      <c r="E12" s="278"/>
    </row>
    <row r="13" spans="1:5" ht="30" customHeight="1" hidden="1" outlineLevel="1">
      <c r="A13" s="5" t="s">
        <v>348</v>
      </c>
      <c r="B13" s="24" t="s">
        <v>346</v>
      </c>
      <c r="C13" s="281">
        <v>0</v>
      </c>
      <c r="D13" s="792">
        <f>+C13*0.085</f>
        <v>0</v>
      </c>
      <c r="E13" s="278"/>
    </row>
    <row r="14" spans="1:5" ht="30" customHeight="1" hidden="1" outlineLevel="1">
      <c r="A14" s="5" t="s">
        <v>350</v>
      </c>
      <c r="B14" s="24" t="s">
        <v>514</v>
      </c>
      <c r="C14" s="281">
        <v>0</v>
      </c>
      <c r="D14" s="792">
        <f>+C14*0.088</f>
        <v>0</v>
      </c>
      <c r="E14" s="278"/>
    </row>
    <row r="15" spans="1:4" ht="30" customHeight="1" collapsed="1">
      <c r="A15" s="5" t="s">
        <v>341</v>
      </c>
      <c r="B15" s="24" t="s">
        <v>598</v>
      </c>
      <c r="C15" s="281">
        <v>0</v>
      </c>
      <c r="D15" s="788">
        <f>+C15*5%</f>
        <v>0</v>
      </c>
    </row>
    <row r="16" spans="1:4" ht="30" customHeight="1">
      <c r="A16" s="5" t="s">
        <v>352</v>
      </c>
      <c r="B16" s="24" t="s">
        <v>349</v>
      </c>
      <c r="C16" s="281">
        <v>0</v>
      </c>
      <c r="D16" s="788">
        <f>+C16*10%</f>
        <v>0</v>
      </c>
    </row>
    <row r="17" spans="1:4" ht="30" customHeight="1" hidden="1" outlineLevel="1">
      <c r="A17" s="5" t="s">
        <v>474</v>
      </c>
      <c r="B17" s="24" t="s">
        <v>475</v>
      </c>
      <c r="C17" s="281">
        <v>0</v>
      </c>
      <c r="D17" s="788">
        <f>+C17*12.3%</f>
        <v>0</v>
      </c>
    </row>
    <row r="18" spans="1:5" ht="30" customHeight="1" collapsed="1">
      <c r="A18" s="5" t="s">
        <v>354</v>
      </c>
      <c r="B18" s="24" t="s">
        <v>409</v>
      </c>
      <c r="C18" s="281">
        <v>0</v>
      </c>
      <c r="D18" s="788">
        <f>+C18*22%</f>
        <v>0</v>
      </c>
      <c r="E18" s="259"/>
    </row>
    <row r="19" spans="1:6" s="16" customFormat="1" ht="38.25" customHeight="1">
      <c r="A19" s="789"/>
      <c r="B19" s="790" t="s">
        <v>642</v>
      </c>
      <c r="C19" s="768">
        <f>SUM(C7:C18)</f>
        <v>0</v>
      </c>
      <c r="D19" s="768">
        <f>SUM(D7:D18)</f>
        <v>0</v>
      </c>
      <c r="E19" s="357"/>
      <c r="F19" s="14"/>
    </row>
    <row r="20" spans="1:5" ht="31.5">
      <c r="A20" s="188" t="s">
        <v>355</v>
      </c>
      <c r="B20" s="137" t="s">
        <v>635</v>
      </c>
      <c r="C20" s="770">
        <f>+VC!C23</f>
        <v>0</v>
      </c>
      <c r="D20" s="738" t="s">
        <v>507</v>
      </c>
      <c r="E20" s="357"/>
    </row>
    <row r="21" spans="1:6" s="16" customFormat="1" ht="75" customHeight="1">
      <c r="A21" s="188" t="s">
        <v>356</v>
      </c>
      <c r="B21" s="737" t="s">
        <v>620</v>
      </c>
      <c r="C21" s="522">
        <v>0</v>
      </c>
      <c r="D21" s="309"/>
      <c r="E21" s="357"/>
      <c r="F21" s="14"/>
    </row>
    <row r="22" spans="1:7" s="44" customFormat="1" ht="36" customHeight="1">
      <c r="A22" s="188" t="s">
        <v>357</v>
      </c>
      <c r="B22" s="325" t="s">
        <v>621</v>
      </c>
      <c r="C22" s="293">
        <v>0</v>
      </c>
      <c r="D22" s="309"/>
      <c r="E22" s="14"/>
      <c r="F22" s="14"/>
      <c r="G22" s="14"/>
    </row>
    <row r="23" spans="1:7" s="44" customFormat="1" ht="51" customHeight="1">
      <c r="A23" s="188" t="s">
        <v>359</v>
      </c>
      <c r="B23" s="702" t="s">
        <v>588</v>
      </c>
      <c r="C23" s="293">
        <v>0</v>
      </c>
      <c r="D23" s="703"/>
      <c r="F23" s="14"/>
      <c r="G23" s="14"/>
    </row>
    <row r="24" spans="1:7" s="44" customFormat="1" ht="30" customHeight="1">
      <c r="A24" s="715"/>
      <c r="B24" s="704" t="s">
        <v>562</v>
      </c>
      <c r="C24" s="293"/>
      <c r="D24" s="703"/>
      <c r="F24" s="14"/>
      <c r="G24" s="14"/>
    </row>
    <row r="25" spans="1:8" s="15" customFormat="1" ht="30" customHeight="1">
      <c r="A25" s="188" t="s">
        <v>360</v>
      </c>
      <c r="B25" s="24" t="s">
        <v>358</v>
      </c>
      <c r="C25" s="281">
        <v>0</v>
      </c>
      <c r="D25" s="284"/>
      <c r="E25" s="31"/>
      <c r="F25" s="14"/>
      <c r="G25" s="14"/>
      <c r="H25" s="14"/>
    </row>
    <row r="26" spans="1:8" s="15" customFormat="1" ht="99.75" customHeight="1">
      <c r="A26" s="188" t="s">
        <v>505</v>
      </c>
      <c r="B26" s="131" t="s">
        <v>67</v>
      </c>
      <c r="C26" s="281">
        <v>0</v>
      </c>
      <c r="D26" s="284"/>
      <c r="E26" s="31"/>
      <c r="F26" s="14"/>
      <c r="G26" s="14"/>
      <c r="H26" s="14"/>
    </row>
    <row r="27" spans="1:8" s="15" customFormat="1" ht="158.25" customHeight="1">
      <c r="A27" s="188" t="s">
        <v>506</v>
      </c>
      <c r="B27" s="131" t="s">
        <v>656</v>
      </c>
      <c r="C27" s="281">
        <v>0</v>
      </c>
      <c r="D27" s="284"/>
      <c r="E27" s="31"/>
      <c r="F27" s="14"/>
      <c r="G27" s="14"/>
      <c r="H27" s="14"/>
    </row>
    <row r="28" spans="1:8" s="15" customFormat="1" ht="33.75" customHeight="1">
      <c r="A28" s="188" t="s">
        <v>515</v>
      </c>
      <c r="B28" s="365" t="s">
        <v>174</v>
      </c>
      <c r="C28" s="293">
        <v>0</v>
      </c>
      <c r="D28" s="284"/>
      <c r="E28" s="31"/>
      <c r="F28" s="14"/>
      <c r="G28" s="14"/>
      <c r="H28" s="14"/>
    </row>
    <row r="29" spans="1:8" s="15" customFormat="1" ht="51" customHeight="1">
      <c r="A29" s="668"/>
      <c r="B29" s="701" t="s">
        <v>488</v>
      </c>
      <c r="C29" s="660"/>
      <c r="D29" s="284"/>
      <c r="E29" s="31"/>
      <c r="F29" s="14"/>
      <c r="G29" s="14"/>
      <c r="H29" s="14"/>
    </row>
    <row r="30" spans="1:8" s="15" customFormat="1" ht="27.75" customHeight="1">
      <c r="A30" s="364" t="s">
        <v>516</v>
      </c>
      <c r="B30" s="722" t="s">
        <v>679</v>
      </c>
      <c r="C30" s="293">
        <v>0</v>
      </c>
      <c r="D30" s="284"/>
      <c r="E30" s="31"/>
      <c r="F30" s="14"/>
      <c r="G30" s="14"/>
      <c r="H30" s="14"/>
    </row>
    <row r="31" spans="1:8" s="44" customFormat="1" ht="39.75" customHeight="1">
      <c r="A31" s="367" t="s">
        <v>460</v>
      </c>
      <c r="B31" s="368" t="s">
        <v>410</v>
      </c>
      <c r="C31" s="363">
        <f>+C19+C20+C21+C22+C23+C25+C26+C28-C30+C27</f>
        <v>0</v>
      </c>
      <c r="D31" s="363">
        <f>+D19</f>
        <v>0</v>
      </c>
      <c r="E31" s="369"/>
      <c r="F31" s="16"/>
      <c r="G31" s="16"/>
      <c r="H31" s="16"/>
    </row>
    <row r="32" spans="1:5" ht="30" customHeight="1">
      <c r="A32" s="189" t="s">
        <v>226</v>
      </c>
      <c r="B32" s="24" t="s">
        <v>351</v>
      </c>
      <c r="C32" s="284"/>
      <c r="D32" s="282">
        <v>0</v>
      </c>
      <c r="E32" s="250"/>
    </row>
    <row r="33" spans="1:8" s="15" customFormat="1" ht="30" customHeight="1">
      <c r="A33" s="366" t="s">
        <v>599</v>
      </c>
      <c r="B33" s="370" t="s">
        <v>478</v>
      </c>
      <c r="C33" s="371"/>
      <c r="D33" s="363">
        <f>+D31+D32</f>
        <v>0</v>
      </c>
      <c r="E33" s="249"/>
      <c r="F33" s="14"/>
      <c r="G33" s="14"/>
      <c r="H33" s="14"/>
    </row>
    <row r="34" spans="1:8" s="345" customFormat="1" ht="15.75" customHeight="1">
      <c r="A34" s="875" t="s">
        <v>600</v>
      </c>
      <c r="B34" s="376"/>
      <c r="C34" s="373" t="s">
        <v>12</v>
      </c>
      <c r="D34" s="374" t="s">
        <v>550</v>
      </c>
      <c r="E34" s="372"/>
      <c r="F34" s="346"/>
      <c r="G34" s="346"/>
      <c r="H34" s="346"/>
    </row>
    <row r="35" spans="1:8" s="31" customFormat="1" ht="30" customHeight="1">
      <c r="A35" s="875"/>
      <c r="B35" s="375" t="s">
        <v>68</v>
      </c>
      <c r="C35" s="787">
        <f>+'DETT VF'!B15</f>
        <v>0</v>
      </c>
      <c r="D35" s="788">
        <f>+'DETT VF'!C15</f>
        <v>0</v>
      </c>
      <c r="E35" s="378"/>
      <c r="F35" s="59"/>
      <c r="G35" s="59"/>
      <c r="H35" s="59"/>
    </row>
    <row r="36" spans="1:8" s="345" customFormat="1" ht="15.75" customHeight="1">
      <c r="A36" s="875"/>
      <c r="B36" s="376"/>
      <c r="C36" s="373" t="s">
        <v>12</v>
      </c>
      <c r="D36" s="374" t="s">
        <v>550</v>
      </c>
      <c r="E36" s="372"/>
      <c r="F36" s="346"/>
      <c r="G36" s="346"/>
      <c r="H36" s="346"/>
    </row>
    <row r="37" spans="1:8" s="31" customFormat="1" ht="30" customHeight="1">
      <c r="A37" s="875"/>
      <c r="B37" s="375" t="s">
        <v>69</v>
      </c>
      <c r="C37" s="787">
        <f>+'DETT VF'!B31</f>
        <v>0</v>
      </c>
      <c r="D37" s="788">
        <f>+'DETT VF'!C31</f>
        <v>0</v>
      </c>
      <c r="E37" s="249"/>
      <c r="F37" s="59"/>
      <c r="G37" s="59"/>
      <c r="H37" s="59"/>
    </row>
    <row r="38" spans="1:8" s="345" customFormat="1" ht="15.75" customHeight="1">
      <c r="A38" s="875"/>
      <c r="B38" s="376"/>
      <c r="C38" s="373" t="s">
        <v>476</v>
      </c>
      <c r="D38" s="374" t="s">
        <v>477</v>
      </c>
      <c r="E38" s="372"/>
      <c r="F38" s="346"/>
      <c r="G38" s="346"/>
      <c r="H38" s="346"/>
    </row>
    <row r="39" spans="1:8" s="15" customFormat="1" ht="30" customHeight="1">
      <c r="A39" s="875"/>
      <c r="B39" s="375" t="s">
        <v>70</v>
      </c>
      <c r="C39" s="787">
        <f>+'DETT VF'!B36</f>
        <v>0</v>
      </c>
      <c r="D39" s="788">
        <f>+'DETT VF'!B35</f>
        <v>0</v>
      </c>
      <c r="E39" s="246"/>
      <c r="F39" s="14"/>
      <c r="G39" s="14"/>
      <c r="H39" s="14"/>
    </row>
    <row r="40" spans="1:8" s="15" customFormat="1" ht="43.5" customHeight="1">
      <c r="A40" s="619" t="s">
        <v>601</v>
      </c>
      <c r="B40" s="561" t="s">
        <v>29</v>
      </c>
      <c r="C40" s="876">
        <v>0</v>
      </c>
      <c r="D40" s="877"/>
      <c r="E40" s="246"/>
      <c r="F40" s="14"/>
      <c r="G40" s="14"/>
      <c r="H40" s="14"/>
    </row>
    <row r="41" spans="1:8" s="15" customFormat="1" ht="38.25">
      <c r="A41" s="688" t="s">
        <v>602</v>
      </c>
      <c r="B41" s="562" t="s">
        <v>138</v>
      </c>
      <c r="C41" s="865">
        <v>0</v>
      </c>
      <c r="D41" s="866"/>
      <c r="E41" s="620"/>
      <c r="F41" s="14"/>
      <c r="G41" s="14"/>
      <c r="H41" s="14"/>
    </row>
    <row r="42" spans="1:8" s="15" customFormat="1" ht="25.5">
      <c r="A42" s="688" t="s">
        <v>603</v>
      </c>
      <c r="B42" s="562" t="s">
        <v>310</v>
      </c>
      <c r="C42" s="865">
        <v>0</v>
      </c>
      <c r="D42" s="866"/>
      <c r="E42" s="246"/>
      <c r="F42" s="14"/>
      <c r="G42" s="14"/>
      <c r="H42" s="14"/>
    </row>
    <row r="43" spans="1:8" s="15" customFormat="1" ht="25.5" customHeight="1">
      <c r="A43" s="689" t="s">
        <v>604</v>
      </c>
      <c r="B43" s="563" t="s">
        <v>311</v>
      </c>
      <c r="C43" s="880">
        <f>+C31-C40-C41-C42</f>
        <v>0</v>
      </c>
      <c r="D43" s="881"/>
      <c r="E43" s="246"/>
      <c r="F43" s="14"/>
      <c r="G43" s="14"/>
      <c r="H43" s="14"/>
    </row>
    <row r="44" spans="1:7" s="16" customFormat="1" ht="24.75" customHeight="1">
      <c r="A44" s="523"/>
      <c r="B44" s="524" t="s">
        <v>479</v>
      </c>
      <c r="C44" s="878">
        <f>+C31-C40-C41-C42-C43</f>
        <v>0</v>
      </c>
      <c r="D44" s="879"/>
      <c r="E44" s="278"/>
      <c r="F44" s="14"/>
      <c r="G44" s="14"/>
    </row>
    <row r="45" spans="1:7" s="16" customFormat="1" ht="27.75" customHeight="1">
      <c r="A45" s="345"/>
      <c r="B45" s="570" t="s">
        <v>285</v>
      </c>
      <c r="C45" s="574">
        <v>0</v>
      </c>
      <c r="D45" s="284"/>
      <c r="E45" s="278"/>
      <c r="F45" s="14"/>
      <c r="G45" s="14"/>
    </row>
    <row r="46" spans="1:8" s="31" customFormat="1" ht="27.75" customHeight="1">
      <c r="A46" s="345"/>
      <c r="B46" s="559" t="s">
        <v>361</v>
      </c>
      <c r="C46" s="786">
        <f>+C45+C31</f>
        <v>0</v>
      </c>
      <c r="D46" s="786">
        <f>+D33</f>
        <v>0</v>
      </c>
      <c r="E46" s="246"/>
      <c r="F46" s="59"/>
      <c r="G46" s="59"/>
      <c r="H46" s="59"/>
    </row>
    <row r="47" spans="1:8" s="15" customFormat="1" ht="27.75" customHeight="1">
      <c r="A47" s="345"/>
      <c r="B47" s="571" t="s">
        <v>329</v>
      </c>
      <c r="C47" s="574">
        <v>0</v>
      </c>
      <c r="D47" s="573">
        <v>0</v>
      </c>
      <c r="E47" s="250"/>
      <c r="F47" s="14"/>
      <c r="G47" s="14"/>
      <c r="H47" s="14"/>
    </row>
    <row r="48" spans="1:8" s="15" customFormat="1" ht="27.75" customHeight="1">
      <c r="A48" s="345"/>
      <c r="B48" s="560" t="s">
        <v>411</v>
      </c>
      <c r="C48" s="785">
        <f>+C46-C47</f>
        <v>0</v>
      </c>
      <c r="D48" s="785">
        <f>+D46-D47</f>
        <v>0</v>
      </c>
      <c r="E48" s="31"/>
      <c r="F48" s="14"/>
      <c r="G48" s="14"/>
      <c r="H48" s="14"/>
    </row>
    <row r="49" spans="1:8" s="15" customFormat="1" ht="37.5" customHeight="1">
      <c r="A49" s="870" t="s">
        <v>169</v>
      </c>
      <c r="B49" s="871"/>
      <c r="C49" s="871"/>
      <c r="D49" s="871"/>
      <c r="E49" s="14"/>
      <c r="F49" s="14"/>
      <c r="G49" s="14"/>
      <c r="H49" s="14"/>
    </row>
    <row r="50" spans="1:8" s="15" customFormat="1" ht="34.5" customHeight="1">
      <c r="A50" s="874" t="s">
        <v>503</v>
      </c>
      <c r="B50" s="874"/>
      <c r="C50" s="874"/>
      <c r="D50" s="874"/>
      <c r="E50" s="14"/>
      <c r="F50" s="14"/>
      <c r="G50" s="14"/>
      <c r="H50" s="14"/>
    </row>
    <row r="51" spans="1:8" s="15" customFormat="1" ht="16.5" customHeight="1">
      <c r="A51" s="144"/>
      <c r="B51" s="145"/>
      <c r="C51" s="145"/>
      <c r="D51" s="145"/>
      <c r="E51" s="14"/>
      <c r="F51" s="14"/>
      <c r="G51" s="14"/>
      <c r="H51" s="14"/>
    </row>
    <row r="52" spans="1:4" ht="24" customHeight="1">
      <c r="A52" s="44" t="s">
        <v>363</v>
      </c>
      <c r="B52" s="15"/>
      <c r="C52" s="13"/>
      <c r="D52" s="13"/>
    </row>
    <row r="53" spans="1:4" ht="49.5" customHeight="1">
      <c r="A53" s="872" t="s">
        <v>412</v>
      </c>
      <c r="B53" s="873"/>
      <c r="D53" s="361"/>
    </row>
    <row r="54" spans="1:4" ht="49.5" customHeight="1">
      <c r="A54" s="872" t="s">
        <v>413</v>
      </c>
      <c r="B54" s="873"/>
      <c r="C54" s="26"/>
      <c r="D54" s="26"/>
    </row>
    <row r="55" spans="2:8" s="15" customFormat="1" ht="32.25" customHeight="1">
      <c r="B55" s="14"/>
      <c r="C55" s="14"/>
      <c r="D55" s="14"/>
      <c r="E55" s="14"/>
      <c r="F55" s="14"/>
      <c r="G55" s="14"/>
      <c r="H55" s="14"/>
    </row>
    <row r="56" spans="1:6" s="15" customFormat="1" ht="30" customHeight="1">
      <c r="A56" s="85" t="s">
        <v>9</v>
      </c>
      <c r="B56" s="12"/>
      <c r="C56" s="179" t="s">
        <v>315</v>
      </c>
      <c r="D56" s="179" t="s">
        <v>316</v>
      </c>
      <c r="E56" s="582" t="s">
        <v>314</v>
      </c>
      <c r="F56" s="14"/>
    </row>
    <row r="57" spans="1:5" ht="36.75" customHeight="1">
      <c r="A57" s="868" t="s">
        <v>170</v>
      </c>
      <c r="B57" s="869"/>
      <c r="C57" s="359">
        <v>0</v>
      </c>
      <c r="D57" s="783">
        <f>+C57*0.22</f>
        <v>0</v>
      </c>
      <c r="E57" s="783">
        <f>+C57+D57</f>
        <v>0</v>
      </c>
    </row>
    <row r="58" spans="1:5" ht="36.75" customHeight="1">
      <c r="A58" s="9" t="s">
        <v>236</v>
      </c>
      <c r="B58" s="581"/>
      <c r="C58" s="377">
        <v>0</v>
      </c>
      <c r="D58" s="783">
        <f>+C58*0.22</f>
        <v>0</v>
      </c>
      <c r="E58" s="783">
        <f>+C58+D58</f>
        <v>0</v>
      </c>
    </row>
    <row r="59" spans="1:5" ht="30" customHeight="1">
      <c r="A59" s="9" t="s">
        <v>237</v>
      </c>
      <c r="B59" s="65"/>
      <c r="C59" s="807">
        <f>+C35</f>
        <v>0</v>
      </c>
      <c r="D59" s="783">
        <f>+D35</f>
        <v>0</v>
      </c>
      <c r="E59" s="783">
        <f>+C59+D59</f>
        <v>0</v>
      </c>
    </row>
    <row r="60" spans="1:5" ht="30" customHeight="1">
      <c r="A60" s="25"/>
      <c r="B60" s="42" t="s">
        <v>362</v>
      </c>
      <c r="C60" s="360"/>
      <c r="D60" s="361"/>
      <c r="E60" s="784">
        <f>SUM(E57:E59)</f>
        <v>0</v>
      </c>
    </row>
    <row r="61" spans="3:5" ht="15.75">
      <c r="C61" s="15"/>
      <c r="D61" s="15"/>
      <c r="E61" s="15"/>
    </row>
    <row r="62" ht="19.5" customHeight="1"/>
    <row r="63" ht="15.75">
      <c r="C63" s="259"/>
    </row>
  </sheetData>
  <sheetProtection/>
  <mergeCells count="12">
    <mergeCell ref="C44:D44"/>
    <mergeCell ref="C43:D43"/>
    <mergeCell ref="C42:D42"/>
    <mergeCell ref="C41:D41"/>
    <mergeCell ref="E5:E6"/>
    <mergeCell ref="A57:B57"/>
    <mergeCell ref="A49:D49"/>
    <mergeCell ref="A54:B54"/>
    <mergeCell ref="A53:B53"/>
    <mergeCell ref="A50:D50"/>
    <mergeCell ref="A34:A39"/>
    <mergeCell ref="C40:D40"/>
  </mergeCells>
  <printOptions horizontalCentered="1"/>
  <pageMargins left="0.1968503937007874" right="0.1968503937007874" top="0.3937007874015748" bottom="0.3937007874015748" header="0" footer="0.1968503937007874"/>
  <pageSetup fitToHeight="1" fitToWidth="1" orientation="portrait" paperSize="9" scale="44" r:id="rId1"/>
  <headerFooter alignWithMargins="0">
    <oddFooter>&amp;C&amp;"Times New Roman,Normale\&amp;8- STUDI RIUNITI -
4</oddFooter>
  </headerFooter>
  <rowBreaks count="1" manualBreakCount="1">
    <brk id="50" max="255" man="1"/>
  </rowBreak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D47"/>
  <sheetViews>
    <sheetView zoomScalePageLayoutView="0" workbookViewId="0" topLeftCell="A1">
      <selection activeCell="F51" sqref="F51"/>
    </sheetView>
  </sheetViews>
  <sheetFormatPr defaultColWidth="9.140625" defaultRowHeight="12.75"/>
  <cols>
    <col min="1" max="1" width="7.7109375" style="384" customWidth="1"/>
    <col min="2" max="2" width="66.421875" style="384" customWidth="1"/>
    <col min="3" max="3" width="19.140625" style="346" customWidth="1"/>
    <col min="4" max="4" width="11.28125" style="387" bestFit="1" customWidth="1"/>
    <col min="5" max="16384" width="9.140625" style="346" customWidth="1"/>
  </cols>
  <sheetData>
    <row r="1" spans="1:4" s="436" customFormat="1" ht="20.25" customHeight="1">
      <c r="A1" s="433"/>
      <c r="B1" s="434" t="s">
        <v>480</v>
      </c>
      <c r="C1" s="433"/>
      <c r="D1" s="435"/>
    </row>
    <row r="2" ht="15.75"/>
    <row r="3" spans="2:3" ht="30">
      <c r="B3" s="385" t="s">
        <v>157</v>
      </c>
      <c r="C3" s="386" t="s">
        <v>481</v>
      </c>
    </row>
    <row r="4" spans="1:2" ht="9" customHeight="1">
      <c r="A4" s="388"/>
      <c r="B4" s="389"/>
    </row>
    <row r="5" ht="27" customHeight="1">
      <c r="B5" s="390" t="s">
        <v>158</v>
      </c>
    </row>
    <row r="6" spans="1:3" ht="20.25" customHeight="1">
      <c r="A6" s="884"/>
      <c r="B6" s="882" t="s">
        <v>418</v>
      </c>
      <c r="C6" s="391" t="s">
        <v>159</v>
      </c>
    </row>
    <row r="7" spans="1:3" ht="20.25" customHeight="1">
      <c r="A7" s="884"/>
      <c r="B7" s="883"/>
      <c r="C7" s="392" t="s">
        <v>160</v>
      </c>
    </row>
    <row r="8" ht="15.75">
      <c r="A8" s="388"/>
    </row>
    <row r="9" ht="30.75" customHeight="1">
      <c r="B9" s="390" t="s">
        <v>161</v>
      </c>
    </row>
    <row r="10" spans="2:3" ht="36.75" customHeight="1">
      <c r="B10" s="393" t="s">
        <v>680</v>
      </c>
      <c r="C10" s="394" t="s">
        <v>440</v>
      </c>
    </row>
    <row r="11" ht="44.25" customHeight="1">
      <c r="A11" s="395" t="s">
        <v>51</v>
      </c>
    </row>
    <row r="12" spans="1:3" ht="21.75" customHeight="1">
      <c r="A12" s="420" t="s">
        <v>162</v>
      </c>
      <c r="B12" s="421"/>
      <c r="C12" s="422"/>
    </row>
    <row r="13" spans="1:4" ht="30">
      <c r="A13" s="894" t="s">
        <v>482</v>
      </c>
      <c r="B13" s="632" t="s">
        <v>26</v>
      </c>
      <c r="C13" s="633">
        <v>0</v>
      </c>
      <c r="D13" s="396">
        <v>1</v>
      </c>
    </row>
    <row r="14" spans="1:4" ht="45">
      <c r="A14" s="895"/>
      <c r="B14" s="634" t="s">
        <v>163</v>
      </c>
      <c r="C14" s="635">
        <f>+VE!C31</f>
        <v>0</v>
      </c>
      <c r="D14" s="396">
        <v>2</v>
      </c>
    </row>
    <row r="15" spans="1:4" ht="15.75">
      <c r="A15" s="895"/>
      <c r="B15" s="636" t="s">
        <v>27</v>
      </c>
      <c r="C15" s="635">
        <v>0</v>
      </c>
      <c r="D15" s="396">
        <v>3</v>
      </c>
    </row>
    <row r="16" spans="1:4" ht="15.75">
      <c r="A16" s="895"/>
      <c r="B16" s="698" t="s">
        <v>171</v>
      </c>
      <c r="C16" s="699">
        <f>+VE!C45</f>
        <v>0</v>
      </c>
      <c r="D16" s="396">
        <v>4</v>
      </c>
    </row>
    <row r="17" spans="1:4" ht="30">
      <c r="A17" s="895"/>
      <c r="B17" s="700" t="s">
        <v>414</v>
      </c>
      <c r="C17" s="699">
        <v>0</v>
      </c>
      <c r="D17" s="396">
        <v>5</v>
      </c>
    </row>
    <row r="18" spans="1:4" ht="15.75">
      <c r="A18" s="895"/>
      <c r="B18" s="700" t="s">
        <v>28</v>
      </c>
      <c r="C18" s="699">
        <v>0</v>
      </c>
      <c r="D18" s="396">
        <v>6</v>
      </c>
    </row>
    <row r="19" spans="1:4" ht="15.75">
      <c r="A19" s="895"/>
      <c r="B19" s="636" t="s">
        <v>172</v>
      </c>
      <c r="C19" s="690">
        <v>0</v>
      </c>
      <c r="D19" s="396" t="s">
        <v>173</v>
      </c>
    </row>
    <row r="20" spans="1:4" ht="30">
      <c r="A20" s="896"/>
      <c r="B20" s="637" t="s">
        <v>441</v>
      </c>
      <c r="C20" s="638">
        <v>0</v>
      </c>
      <c r="D20" s="396" t="s">
        <v>442</v>
      </c>
    </row>
    <row r="21" spans="1:3" ht="33" customHeight="1">
      <c r="A21" s="889" t="s">
        <v>482</v>
      </c>
      <c r="B21" s="397" t="s">
        <v>607</v>
      </c>
      <c r="C21" s="887">
        <v>1</v>
      </c>
    </row>
    <row r="22" spans="1:3" ht="33" customHeight="1">
      <c r="A22" s="890"/>
      <c r="B22" s="398" t="s">
        <v>606</v>
      </c>
      <c r="C22" s="888"/>
    </row>
    <row r="24" ht="15.75">
      <c r="A24" s="388"/>
    </row>
    <row r="25" spans="1:3" ht="31.5" customHeight="1">
      <c r="A25" s="399" t="s">
        <v>483</v>
      </c>
      <c r="B25" s="400" t="s">
        <v>608</v>
      </c>
      <c r="C25" s="401"/>
    </row>
    <row r="26" ht="15.75">
      <c r="A26" s="402"/>
    </row>
    <row r="27" spans="1:3" ht="15.75">
      <c r="A27" s="891" t="s">
        <v>484</v>
      </c>
      <c r="B27" s="403" t="s">
        <v>155</v>
      </c>
      <c r="C27" s="404"/>
    </row>
    <row r="28" spans="1:3" ht="28.5" customHeight="1">
      <c r="A28" s="892"/>
      <c r="B28" s="683" t="s">
        <v>415</v>
      </c>
      <c r="C28" s="406" t="str">
        <f>+C7</f>
        <v>(2)</v>
      </c>
    </row>
    <row r="29" spans="1:3" ht="15.75">
      <c r="A29" s="892"/>
      <c r="B29" s="405" t="s">
        <v>416</v>
      </c>
      <c r="C29" s="407"/>
    </row>
    <row r="30" spans="1:3" ht="30">
      <c r="A30" s="892"/>
      <c r="B30" s="408" t="s">
        <v>417</v>
      </c>
      <c r="C30" s="406"/>
    </row>
    <row r="31" spans="1:3" ht="15.75">
      <c r="A31" s="893"/>
      <c r="B31" s="409" t="s">
        <v>605</v>
      </c>
      <c r="C31" s="782">
        <f>+((VF1!D33+VF2!C25)*VF2!C21)-VF2!C25</f>
        <v>0</v>
      </c>
    </row>
    <row r="33" spans="1:4" s="427" customFormat="1" ht="22.5" customHeight="1">
      <c r="A33" s="424" t="s">
        <v>164</v>
      </c>
      <c r="B33" s="425"/>
      <c r="C33" s="426"/>
      <c r="D33" s="426"/>
    </row>
    <row r="34" spans="1:4" s="427" customFormat="1" ht="84.75" customHeight="1">
      <c r="A34" s="428" t="s">
        <v>609</v>
      </c>
      <c r="B34" s="429" t="s">
        <v>614</v>
      </c>
      <c r="C34" s="430"/>
      <c r="D34" s="431"/>
    </row>
    <row r="35" spans="1:4" s="427" customFormat="1" ht="84.75" customHeight="1">
      <c r="A35" s="428" t="s">
        <v>610</v>
      </c>
      <c r="B35" s="429" t="s">
        <v>419</v>
      </c>
      <c r="C35" s="430"/>
      <c r="D35" s="431"/>
    </row>
    <row r="36" spans="1:4" s="427" customFormat="1" ht="60.75" customHeight="1">
      <c r="A36" s="428" t="s">
        <v>611</v>
      </c>
      <c r="B36" s="432" t="s">
        <v>502</v>
      </c>
      <c r="C36" s="885"/>
      <c r="D36" s="886"/>
    </row>
    <row r="38" spans="1:3" ht="27.75" customHeight="1">
      <c r="A38" s="410" t="s">
        <v>612</v>
      </c>
      <c r="B38" s="411" t="s">
        <v>156</v>
      </c>
      <c r="C38" s="412">
        <f>+VF3!G10</f>
        <v>0</v>
      </c>
    </row>
    <row r="40" spans="1:3" ht="26.25" customHeight="1">
      <c r="A40" s="410" t="s">
        <v>613</v>
      </c>
      <c r="B40" s="411" t="s">
        <v>615</v>
      </c>
      <c r="C40" s="413">
        <f>SUM(C31:C39)</f>
        <v>0</v>
      </c>
    </row>
    <row r="41" ht="16.5" thickBot="1"/>
    <row r="42" spans="2:3" ht="15.75">
      <c r="B42" s="414" t="s">
        <v>681</v>
      </c>
      <c r="C42" s="556">
        <v>1</v>
      </c>
    </row>
    <row r="43" spans="2:3" ht="15.75">
      <c r="B43" s="415" t="s">
        <v>197</v>
      </c>
      <c r="C43" s="781">
        <f>+VF1!D19*VF2!C42</f>
        <v>0</v>
      </c>
    </row>
    <row r="44" spans="2:3" ht="15.75">
      <c r="B44" s="415" t="s">
        <v>199</v>
      </c>
      <c r="C44" s="781">
        <f>+VF1!D19*C21</f>
        <v>0</v>
      </c>
    </row>
    <row r="45" spans="2:3" ht="16.5" thickBot="1">
      <c r="B45" s="416" t="s">
        <v>200</v>
      </c>
      <c r="C45" s="778">
        <f>+C44-C43</f>
        <v>0</v>
      </c>
    </row>
    <row r="46" spans="2:3" ht="16.5" thickBot="1">
      <c r="B46" s="384" t="s">
        <v>198</v>
      </c>
      <c r="C46" s="780">
        <f>+C38</f>
        <v>0</v>
      </c>
    </row>
    <row r="47" spans="1:4" s="419" customFormat="1" ht="16.5" thickBot="1">
      <c r="A47" s="395"/>
      <c r="B47" s="417" t="s">
        <v>682</v>
      </c>
      <c r="C47" s="779">
        <f>+C45+C46</f>
        <v>0</v>
      </c>
      <c r="D47" s="418"/>
    </row>
  </sheetData>
  <sheetProtection/>
  <mergeCells count="7">
    <mergeCell ref="B6:B7"/>
    <mergeCell ref="A6:A7"/>
    <mergeCell ref="C36:D36"/>
    <mergeCell ref="C21:C22"/>
    <mergeCell ref="A21:A22"/>
    <mergeCell ref="A27:A31"/>
    <mergeCell ref="A13:A20"/>
  </mergeCells>
  <printOptions/>
  <pageMargins left="0.3937007874015748" right="0.3937007874015748" top="0.5905511811023623" bottom="0.5905511811023623" header="0.5118110236220472" footer="0.5118110236220472"/>
  <pageSetup fitToHeight="1" fitToWidth="1" orientation="portrait" paperSize="9" scale="68" r:id="rId4"/>
  <drawing r:id="rId3"/>
  <legacy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H19"/>
  <sheetViews>
    <sheetView zoomScalePageLayoutView="0" workbookViewId="0" topLeftCell="A13">
      <selection activeCell="H18" sqref="H18"/>
    </sheetView>
  </sheetViews>
  <sheetFormatPr defaultColWidth="81.8515625" defaultRowHeight="12.75" outlineLevelRow="1"/>
  <cols>
    <col min="1" max="1" width="4.421875" style="106" customWidth="1"/>
    <col min="2" max="2" width="10.140625" style="106" customWidth="1"/>
    <col min="3" max="3" width="10.7109375" style="106" customWidth="1"/>
    <col min="4" max="4" width="19.00390625" style="106" customWidth="1"/>
    <col min="5" max="5" width="17.8515625" style="106" customWidth="1"/>
    <col min="6" max="6" width="8.7109375" style="106" customWidth="1"/>
    <col min="7" max="7" width="16.57421875" style="106" customWidth="1"/>
    <col min="8" max="16384" width="81.8515625" style="106" customWidth="1"/>
  </cols>
  <sheetData>
    <row r="1" spans="1:8" ht="25.5" customHeight="1">
      <c r="A1" s="897" t="s">
        <v>420</v>
      </c>
      <c r="B1" s="898"/>
      <c r="C1" s="898"/>
      <c r="D1" s="898"/>
      <c r="E1" s="898"/>
      <c r="F1" s="898"/>
      <c r="G1" s="898"/>
      <c r="H1" s="199"/>
    </row>
    <row r="2" spans="1:7" ht="12.75">
      <c r="A2" s="127"/>
      <c r="B2" s="128">
        <v>1</v>
      </c>
      <c r="C2" s="128">
        <v>2</v>
      </c>
      <c r="D2" s="128">
        <v>3</v>
      </c>
      <c r="E2" s="128">
        <v>4</v>
      </c>
      <c r="F2" s="905" t="s">
        <v>241</v>
      </c>
      <c r="G2" s="128">
        <v>5</v>
      </c>
    </row>
    <row r="3" spans="1:7" ht="46.5" customHeight="1">
      <c r="A3" s="129"/>
      <c r="B3" s="130" t="s">
        <v>288</v>
      </c>
      <c r="C3" s="130" t="s">
        <v>289</v>
      </c>
      <c r="D3" s="130" t="s">
        <v>683</v>
      </c>
      <c r="E3" s="130" t="s">
        <v>684</v>
      </c>
      <c r="F3" s="906"/>
      <c r="G3" s="130" t="s">
        <v>685</v>
      </c>
    </row>
    <row r="4" spans="1:8" ht="19.5" customHeight="1">
      <c r="A4" s="602">
        <v>5</v>
      </c>
      <c r="B4" s="603">
        <v>2013</v>
      </c>
      <c r="C4" s="608">
        <v>1</v>
      </c>
      <c r="D4" s="609">
        <v>0</v>
      </c>
      <c r="E4" s="604">
        <v>0</v>
      </c>
      <c r="F4" s="605"/>
      <c r="G4" s="774">
        <f>-(D4*C4-D4*$C$8)/5-(E4*C4-E4*$C$8)/5</f>
        <v>0</v>
      </c>
      <c r="H4" s="358"/>
    </row>
    <row r="5" spans="1:8" ht="19.5" customHeight="1">
      <c r="A5" s="606">
        <v>6</v>
      </c>
      <c r="B5" s="607">
        <v>2014</v>
      </c>
      <c r="C5" s="608">
        <v>1</v>
      </c>
      <c r="D5" s="609">
        <v>0</v>
      </c>
      <c r="E5" s="609">
        <v>0</v>
      </c>
      <c r="F5" s="610"/>
      <c r="G5" s="775">
        <f>-(D5*C5-D5*$C$8)/5-(E5*C5-E5*$C$8)/5</f>
        <v>0</v>
      </c>
      <c r="H5" s="358"/>
    </row>
    <row r="6" spans="1:8" ht="19.5" customHeight="1">
      <c r="A6" s="606">
        <v>7</v>
      </c>
      <c r="B6" s="603">
        <v>2015</v>
      </c>
      <c r="C6" s="608">
        <v>1</v>
      </c>
      <c r="D6" s="609">
        <v>0</v>
      </c>
      <c r="E6" s="609">
        <v>0</v>
      </c>
      <c r="F6" s="610"/>
      <c r="G6" s="775">
        <f>-(D6*C6-D6*$C$8)/5-(E6*C6-E6*$C$8)/5</f>
        <v>0</v>
      </c>
      <c r="H6" s="358"/>
    </row>
    <row r="7" spans="1:8" ht="19.5" customHeight="1">
      <c r="A7" s="606">
        <v>8</v>
      </c>
      <c r="B7" s="607">
        <v>2016</v>
      </c>
      <c r="C7" s="608">
        <v>1</v>
      </c>
      <c r="D7" s="618">
        <v>0</v>
      </c>
      <c r="E7" s="613">
        <v>0</v>
      </c>
      <c r="F7" s="614"/>
      <c r="G7" s="776">
        <f>-(D7*C7-D7*$C$8)/5-(E7*C7-E7*$C$8)/5</f>
        <v>0</v>
      </c>
      <c r="H7" s="358"/>
    </row>
    <row r="8" spans="1:8" ht="19.5" customHeight="1">
      <c r="A8" s="611">
        <v>9</v>
      </c>
      <c r="B8" s="603">
        <v>2017</v>
      </c>
      <c r="C8" s="612">
        <f>+VF2!C21</f>
        <v>1</v>
      </c>
      <c r="D8" s="107"/>
      <c r="E8" s="108"/>
      <c r="F8" s="108"/>
      <c r="G8" s="355"/>
      <c r="H8" s="358"/>
    </row>
    <row r="9" spans="1:8" ht="19.5" customHeight="1">
      <c r="A9" s="615">
        <v>10</v>
      </c>
      <c r="B9" s="902" t="s">
        <v>287</v>
      </c>
      <c r="C9" s="903"/>
      <c r="D9" s="903"/>
      <c r="E9" s="904"/>
      <c r="F9" s="605"/>
      <c r="G9" s="604"/>
      <c r="H9" s="358"/>
    </row>
    <row r="10" spans="1:7" ht="30.75" customHeight="1">
      <c r="A10" s="616">
        <v>11</v>
      </c>
      <c r="B10" s="899" t="s">
        <v>139</v>
      </c>
      <c r="C10" s="900"/>
      <c r="D10" s="900"/>
      <c r="E10" s="901"/>
      <c r="F10" s="617"/>
      <c r="G10" s="777">
        <f>SUM(G4:G9)</f>
        <v>0</v>
      </c>
    </row>
    <row r="11" spans="1:7" ht="12.75">
      <c r="A11" s="126"/>
      <c r="B11" s="126"/>
      <c r="C11" s="126"/>
      <c r="D11" s="126"/>
      <c r="E11" s="126"/>
      <c r="F11" s="126"/>
      <c r="G11" s="126"/>
    </row>
    <row r="12" spans="1:7" ht="15" customHeight="1" outlineLevel="1">
      <c r="A12" s="907" t="s">
        <v>240</v>
      </c>
      <c r="B12" s="907"/>
      <c r="C12" s="907"/>
      <c r="D12" s="907"/>
      <c r="E12" s="907"/>
      <c r="F12" s="907"/>
      <c r="G12" s="907"/>
    </row>
    <row r="13" spans="1:7" ht="15" customHeight="1" outlineLevel="1">
      <c r="A13" s="907" t="s">
        <v>239</v>
      </c>
      <c r="B13" s="907"/>
      <c r="C13" s="907"/>
      <c r="D13" s="907"/>
      <c r="E13" s="907"/>
      <c r="F13" s="907"/>
      <c r="G13" s="907"/>
    </row>
    <row r="14" spans="1:7" ht="15" customHeight="1" outlineLevel="1">
      <c r="A14" s="907" t="s">
        <v>154</v>
      </c>
      <c r="B14" s="907"/>
      <c r="C14" s="907"/>
      <c r="D14" s="907"/>
      <c r="E14" s="907"/>
      <c r="F14" s="907"/>
      <c r="G14" s="907"/>
    </row>
    <row r="15" spans="1:7" ht="30.75" customHeight="1" outlineLevel="1">
      <c r="A15" s="907" t="s">
        <v>290</v>
      </c>
      <c r="B15" s="907"/>
      <c r="C15" s="907"/>
      <c r="D15" s="907"/>
      <c r="E15" s="907"/>
      <c r="F15" s="907"/>
      <c r="G15" s="907"/>
    </row>
    <row r="16" spans="1:7" ht="122.25" customHeight="1">
      <c r="A16" s="909"/>
      <c r="B16" s="909"/>
      <c r="C16" s="909"/>
      <c r="D16" s="909"/>
      <c r="E16" s="909"/>
      <c r="F16" s="909"/>
      <c r="G16" s="909"/>
    </row>
    <row r="17" spans="1:7" ht="60.75" customHeight="1">
      <c r="A17" s="909" t="s">
        <v>238</v>
      </c>
      <c r="B17" s="909"/>
      <c r="C17" s="909"/>
      <c r="D17" s="909"/>
      <c r="E17" s="909"/>
      <c r="F17" s="909"/>
      <c r="G17" s="909"/>
    </row>
    <row r="18" spans="1:7" ht="47.25" customHeight="1">
      <c r="A18" s="909" t="s">
        <v>214</v>
      </c>
      <c r="B18" s="909"/>
      <c r="C18" s="909"/>
      <c r="D18" s="909"/>
      <c r="E18" s="909"/>
      <c r="F18" s="909"/>
      <c r="G18" s="909"/>
    </row>
    <row r="19" spans="1:7" ht="30" customHeight="1">
      <c r="A19" s="908" t="s">
        <v>235</v>
      </c>
      <c r="B19" s="908"/>
      <c r="C19" s="908"/>
      <c r="D19" s="908"/>
      <c r="E19" s="908"/>
      <c r="F19" s="908"/>
      <c r="G19" s="908"/>
    </row>
  </sheetData>
  <sheetProtection/>
  <mergeCells count="12">
    <mergeCell ref="A13:G13"/>
    <mergeCell ref="A14:G14"/>
    <mergeCell ref="A1:G1"/>
    <mergeCell ref="B10:E10"/>
    <mergeCell ref="B9:E9"/>
    <mergeCell ref="F2:F3"/>
    <mergeCell ref="A12:G12"/>
    <mergeCell ref="A19:G19"/>
    <mergeCell ref="A15:G15"/>
    <mergeCell ref="A16:G16"/>
    <mergeCell ref="A17:G17"/>
    <mergeCell ref="A18:G18"/>
  </mergeCells>
  <printOptions horizontalCentered="1"/>
  <pageMargins left="0.3937007874015748" right="0.3937007874015748" top="0.3937007874015748" bottom="0.3937007874015748" header="0.5118110236220472" footer="0.5118110236220472"/>
  <pageSetup fitToHeight="1" fitToWidth="1"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G36"/>
  <sheetViews>
    <sheetView showGridLines="0" zoomScale="75" zoomScaleNormal="75" zoomScalePageLayoutView="0" workbookViewId="0" topLeftCell="A13">
      <selection activeCell="A1" sqref="A1:IV16384"/>
    </sheetView>
  </sheetViews>
  <sheetFormatPr defaultColWidth="9.140625" defaultRowHeight="12.75"/>
  <cols>
    <col min="1" max="1" width="96.7109375" style="0" customWidth="1"/>
    <col min="2" max="3" width="34.7109375" style="0" customWidth="1"/>
    <col min="4" max="4" width="18.140625" style="0" customWidth="1"/>
    <col min="5" max="5" width="12.421875" style="0" customWidth="1"/>
    <col min="6" max="6" width="20.00390625" style="0" customWidth="1"/>
    <col min="7" max="7" width="16.28125" style="0" customWidth="1"/>
  </cols>
  <sheetData>
    <row r="1" spans="1:3" ht="30.75" customHeight="1">
      <c r="A1" s="194" t="s">
        <v>283</v>
      </c>
      <c r="B1" s="136"/>
      <c r="C1" s="136"/>
    </row>
    <row r="2" spans="1:3" ht="35.25" customHeight="1">
      <c r="A2" s="27" t="s">
        <v>368</v>
      </c>
      <c r="B2" s="1"/>
      <c r="C2" s="1"/>
    </row>
    <row r="3" spans="1:4" ht="33" customHeight="1" thickBot="1">
      <c r="A3" s="67" t="s">
        <v>618</v>
      </c>
      <c r="B3" s="68"/>
      <c r="C3" s="68"/>
      <c r="D3" s="491"/>
    </row>
    <row r="4" spans="1:4" ht="27" customHeight="1" thickBot="1" thickTop="1">
      <c r="A4" s="60" t="s">
        <v>335</v>
      </c>
      <c r="B4" s="60" t="s">
        <v>315</v>
      </c>
      <c r="C4" s="60" t="s">
        <v>316</v>
      </c>
      <c r="D4" s="491"/>
    </row>
    <row r="5" spans="1:7" ht="24" customHeight="1" thickTop="1">
      <c r="A5" s="72" t="s">
        <v>22</v>
      </c>
      <c r="B5" s="514">
        <v>0</v>
      </c>
      <c r="C5" s="515"/>
      <c r="D5" s="491"/>
      <c r="G5" s="1"/>
    </row>
    <row r="6" spans="1:4" ht="24" customHeight="1">
      <c r="A6" s="73" t="s">
        <v>340</v>
      </c>
      <c r="B6" s="516">
        <v>0</v>
      </c>
      <c r="C6" s="771">
        <f>+B6*0.04</f>
        <v>0</v>
      </c>
      <c r="D6" s="491"/>
    </row>
    <row r="7" spans="1:4" ht="24" customHeight="1">
      <c r="A7" s="73" t="s">
        <v>369</v>
      </c>
      <c r="B7" s="516">
        <v>0</v>
      </c>
      <c r="C7" s="771">
        <f>+B7*0.1</f>
        <v>0</v>
      </c>
      <c r="D7" s="491"/>
    </row>
    <row r="8" spans="1:4" ht="24" customHeight="1">
      <c r="A8" s="73" t="s">
        <v>227</v>
      </c>
      <c r="B8" s="516">
        <v>0</v>
      </c>
      <c r="C8" s="772">
        <f>+B8*0.21</f>
        <v>0</v>
      </c>
      <c r="D8" s="491"/>
    </row>
    <row r="9" spans="1:4" ht="24" customHeight="1">
      <c r="A9" s="73" t="s">
        <v>421</v>
      </c>
      <c r="B9" s="516">
        <v>0</v>
      </c>
      <c r="C9" s="772">
        <f>+B9*0.22</f>
        <v>0</v>
      </c>
      <c r="D9" s="491"/>
    </row>
    <row r="10" spans="1:7" s="18" customFormat="1" ht="24" customHeight="1" thickBot="1">
      <c r="A10" s="139" t="s">
        <v>353</v>
      </c>
      <c r="B10" s="767">
        <f>SUM(B5:B9)</f>
        <v>0</v>
      </c>
      <c r="C10" s="767">
        <f>SUM(C6:C9)</f>
        <v>0</v>
      </c>
      <c r="D10" s="491"/>
      <c r="E10"/>
      <c r="F10"/>
      <c r="G10"/>
    </row>
    <row r="11" spans="1:4" ht="38.25" customHeight="1">
      <c r="A11" s="138" t="s">
        <v>462</v>
      </c>
      <c r="B11" s="518"/>
      <c r="C11" s="519"/>
      <c r="D11" s="491"/>
    </row>
    <row r="12" spans="1:7" s="18" customFormat="1" ht="37.5" customHeight="1">
      <c r="A12" s="99" t="s">
        <v>463</v>
      </c>
      <c r="B12" s="516"/>
      <c r="C12" s="520"/>
      <c r="D12" s="491"/>
      <c r="E12"/>
      <c r="F12"/>
      <c r="G12"/>
    </row>
    <row r="13" spans="1:7" s="19" customFormat="1" ht="24" customHeight="1">
      <c r="A13" s="73" t="s">
        <v>370</v>
      </c>
      <c r="B13" s="516"/>
      <c r="C13" s="520"/>
      <c r="D13" s="491"/>
      <c r="E13"/>
      <c r="F13"/>
      <c r="G13"/>
    </row>
    <row r="14" spans="1:7" s="20" customFormat="1" ht="24" customHeight="1" thickBot="1">
      <c r="A14" s="74" t="s">
        <v>152</v>
      </c>
      <c r="B14" s="521"/>
      <c r="C14" s="517"/>
      <c r="D14" s="491"/>
      <c r="E14"/>
      <c r="F14"/>
      <c r="G14"/>
    </row>
    <row r="15" spans="1:7" s="20" customFormat="1" ht="27.75" customHeight="1" thickBot="1">
      <c r="A15" s="592" t="s">
        <v>641</v>
      </c>
      <c r="B15" s="766">
        <f>+B10+B11+B12+B13+B14</f>
        <v>0</v>
      </c>
      <c r="C15" s="766">
        <f>+C10+C14</f>
        <v>0</v>
      </c>
      <c r="D15" s="492"/>
      <c r="E15"/>
      <c r="F15"/>
      <c r="G15"/>
    </row>
    <row r="16" spans="1:7" s="20" customFormat="1" ht="16.5" thickBot="1">
      <c r="A16" s="14"/>
      <c r="B16" s="14"/>
      <c r="C16" s="705" t="s">
        <v>371</v>
      </c>
      <c r="D16" s="491"/>
      <c r="E16"/>
      <c r="F16"/>
      <c r="G16"/>
    </row>
    <row r="17" spans="1:4" ht="27.75" customHeight="1" thickBot="1" thickTop="1">
      <c r="A17" s="69" t="s">
        <v>13</v>
      </c>
      <c r="B17" s="70"/>
      <c r="C17" s="70"/>
      <c r="D17" s="491"/>
    </row>
    <row r="18" spans="1:4" ht="27" customHeight="1" thickBot="1" thickTop="1">
      <c r="A18" s="71" t="s">
        <v>335</v>
      </c>
      <c r="B18" s="71" t="s">
        <v>315</v>
      </c>
      <c r="C18" s="63" t="s">
        <v>316</v>
      </c>
      <c r="D18" s="491"/>
    </row>
    <row r="19" spans="1:4" ht="24" customHeight="1" thickTop="1">
      <c r="A19" s="73" t="s">
        <v>372</v>
      </c>
      <c r="B19" s="511">
        <v>0</v>
      </c>
      <c r="C19" s="769">
        <f>+B19*0.04</f>
        <v>0</v>
      </c>
      <c r="D19" s="491"/>
    </row>
    <row r="20" spans="1:4" ht="24" customHeight="1">
      <c r="A20" s="73" t="s">
        <v>619</v>
      </c>
      <c r="B20" s="511">
        <v>0</v>
      </c>
      <c r="C20" s="769">
        <f>+B20*0.05</f>
        <v>0</v>
      </c>
      <c r="D20" s="491"/>
    </row>
    <row r="21" spans="1:4" ht="24" customHeight="1">
      <c r="A21" s="73" t="s">
        <v>373</v>
      </c>
      <c r="B21" s="511">
        <v>0</v>
      </c>
      <c r="C21" s="769">
        <f>+B21*0.09</f>
        <v>0</v>
      </c>
      <c r="D21" s="491"/>
    </row>
    <row r="22" spans="1:4" ht="24" customHeight="1">
      <c r="A22" s="73" t="s">
        <v>374</v>
      </c>
      <c r="B22" s="511">
        <v>0</v>
      </c>
      <c r="C22" s="769">
        <f>+B22*0.1</f>
        <v>0</v>
      </c>
      <c r="D22" s="491"/>
    </row>
    <row r="23" spans="1:4" ht="24" customHeight="1">
      <c r="A23" s="73" t="s">
        <v>375</v>
      </c>
      <c r="B23" s="511">
        <v>0</v>
      </c>
      <c r="C23" s="769">
        <f>+B23*0.16</f>
        <v>0</v>
      </c>
      <c r="D23" s="491"/>
    </row>
    <row r="24" spans="1:4" ht="24" customHeight="1">
      <c r="A24" s="73" t="s">
        <v>376</v>
      </c>
      <c r="B24" s="511">
        <v>0</v>
      </c>
      <c r="C24" s="769">
        <f>+B24*0.19</f>
        <v>0</v>
      </c>
      <c r="D24" s="491"/>
    </row>
    <row r="25" spans="1:4" ht="24" customHeight="1">
      <c r="A25" s="73" t="s">
        <v>229</v>
      </c>
      <c r="B25" s="511">
        <v>0</v>
      </c>
      <c r="C25" s="769">
        <f>+B25*0.21</f>
        <v>0</v>
      </c>
      <c r="D25" s="491"/>
    </row>
    <row r="26" spans="1:4" ht="24" customHeight="1">
      <c r="A26" s="73" t="s">
        <v>422</v>
      </c>
      <c r="B26" s="659">
        <v>0</v>
      </c>
      <c r="C26" s="770">
        <f>+B26*0.22</f>
        <v>0</v>
      </c>
      <c r="D26" s="491"/>
    </row>
    <row r="27" spans="1:4" s="18" customFormat="1" ht="24" customHeight="1">
      <c r="A27" s="29" t="s">
        <v>377</v>
      </c>
      <c r="B27" s="768">
        <f>SUM(B19:B26)</f>
        <v>0</v>
      </c>
      <c r="C27" s="768">
        <f>SUM(C19:C26)</f>
        <v>0</v>
      </c>
      <c r="D27" s="525"/>
    </row>
    <row r="28" spans="1:3" ht="47.25" customHeight="1">
      <c r="A28" s="101" t="s">
        <v>23</v>
      </c>
      <c r="B28" s="526">
        <v>0</v>
      </c>
      <c r="C28" s="526">
        <v>0</v>
      </c>
    </row>
    <row r="29" spans="1:3" ht="43.5" customHeight="1">
      <c r="A29" s="101" t="s">
        <v>504</v>
      </c>
      <c r="B29" s="511">
        <v>0</v>
      </c>
      <c r="C29" s="512"/>
    </row>
    <row r="30" spans="1:3" ht="40.5" customHeight="1">
      <c r="A30" s="101" t="s">
        <v>153</v>
      </c>
      <c r="B30" s="511">
        <v>0</v>
      </c>
      <c r="C30" s="526"/>
    </row>
    <row r="31" spans="1:3" s="18" customFormat="1" ht="30" customHeight="1" thickBot="1">
      <c r="A31" s="140" t="s">
        <v>52</v>
      </c>
      <c r="B31" s="527">
        <f>SUM(B27:B30)</f>
        <v>0</v>
      </c>
      <c r="C31" s="527">
        <f>SUM(C27:C30)</f>
        <v>0</v>
      </c>
    </row>
    <row r="33" spans="1:3" ht="24" customHeight="1" thickBot="1">
      <c r="A33" s="69" t="s">
        <v>312</v>
      </c>
      <c r="B33" s="70"/>
      <c r="C33" s="200"/>
    </row>
    <row r="34" spans="1:3" ht="33" customHeight="1" thickTop="1">
      <c r="A34" s="202" t="s">
        <v>313</v>
      </c>
      <c r="B34" s="773">
        <f>+'DETT VE'!B9</f>
        <v>0</v>
      </c>
      <c r="C34" s="75" t="s">
        <v>423</v>
      </c>
    </row>
    <row r="35" spans="1:3" ht="71.25" customHeight="1">
      <c r="A35" s="201" t="s">
        <v>16</v>
      </c>
      <c r="B35" s="572">
        <v>0</v>
      </c>
      <c r="C35" s="75" t="s">
        <v>616</v>
      </c>
    </row>
    <row r="36" spans="1:3" ht="44.25" customHeight="1">
      <c r="A36" s="201" t="s">
        <v>461</v>
      </c>
      <c r="B36" s="572">
        <v>0</v>
      </c>
      <c r="C36" s="75" t="s">
        <v>617</v>
      </c>
    </row>
    <row r="37" ht="24" customHeight="1"/>
    <row r="39" ht="27.75" customHeight="1"/>
    <row r="43" ht="24" customHeight="1"/>
    <row r="44" ht="24" customHeight="1"/>
    <row r="45" ht="24" customHeight="1"/>
    <row r="46" ht="24" customHeight="1"/>
    <row r="47" ht="24" customHeight="1"/>
  </sheetData>
  <sheetProtection/>
  <printOptions horizontalCentered="1"/>
  <pageMargins left="0.1968503937007874" right="0.1968503937007874" top="0.3937007874015748" bottom="0.1968503937007874" header="0" footer="0.1968503937007874"/>
  <pageSetup fitToHeight="1" fitToWidth="1" orientation="portrait" paperSize="9" scale="61" r:id="rId1"/>
  <headerFooter alignWithMargins="0">
    <oddFooter>&amp;C&amp;"Times New Roman,Normale\&amp;8- STUDI RIUNITI -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Dichiarazione IVA 1995</dc:title>
  <dc:subject>Prospetti per la redazione della dichiarazione iva per l'anno 1995</dc:subject>
  <dc:creator>Matteo</dc:creator>
  <cp:keywords/>
  <dc:description/>
  <cp:lastModifiedBy>Segreteria Saste</cp:lastModifiedBy>
  <cp:lastPrinted>2017-02-10T18:41:05Z</cp:lastPrinted>
  <dcterms:created xsi:type="dcterms:W3CDTF">1999-01-22T10:11:43Z</dcterms:created>
  <dcterms:modified xsi:type="dcterms:W3CDTF">2018-02-09T08:46:06Z</dcterms:modified>
  <cp:category/>
  <cp:version/>
  <cp:contentType/>
  <cp:contentStatus/>
</cp:coreProperties>
</file>